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9155" windowHeight="7740" activeTab="1"/>
  </bookViews>
  <sheets>
    <sheet name="Экран 2016-2017" sheetId="2" r:id="rId1"/>
    <sheet name="Графики" sheetId="3" r:id="rId2"/>
  </sheets>
  <calcPr calcId="145621"/>
  <customWorkbookViews>
    <customWorkbookView name="Специалист - Личное представление" guid="{5B6D910A-F208-4129-8623-9E2E1B9CF526}" mergeInterval="0" personalView="1" maximized="1" windowWidth="1362" windowHeight="631" activeSheetId="1"/>
  </customWorkbookViews>
</workbook>
</file>

<file path=xl/calcChain.xml><?xml version="1.0" encoding="utf-8"?>
<calcChain xmlns="http://schemas.openxmlformats.org/spreadsheetml/2006/main">
  <c r="B51" i="3" l="1"/>
  <c r="AZ31" i="2"/>
  <c r="AZ35" i="2" s="1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C32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C31" i="2"/>
  <c r="AZ54" i="2" l="1"/>
  <c r="AB43" i="2"/>
  <c r="AB41" i="2"/>
  <c r="AZ42" i="2"/>
  <c r="AZ41" i="2"/>
  <c r="AZ40" i="2"/>
  <c r="AZ51" i="2"/>
  <c r="BA49" i="2"/>
  <c r="BA46" i="2"/>
  <c r="BA45" i="2"/>
  <c r="AZ43" i="2"/>
  <c r="BB35" i="2" l="1"/>
  <c r="BC37" i="2"/>
  <c r="AZ39" i="2"/>
  <c r="AZ37" i="2"/>
  <c r="BO20" i="2" l="1"/>
  <c r="BN20" i="2"/>
  <c r="BM20" i="2"/>
  <c r="BL20" i="2"/>
  <c r="BK20" i="2"/>
  <c r="BJ20" i="2"/>
  <c r="BI20" i="2"/>
  <c r="BH20" i="2"/>
  <c r="BG20" i="2"/>
  <c r="BF20" i="2"/>
  <c r="BE20" i="2"/>
  <c r="BD20" i="2"/>
  <c r="BC20" i="2"/>
  <c r="BB20" i="2"/>
  <c r="BA20" i="2"/>
  <c r="AZ20" i="2"/>
  <c r="BA29" i="2" l="1"/>
  <c r="AZ29" i="2"/>
  <c r="BA27" i="2"/>
  <c r="BA28" i="2"/>
  <c r="BA30" i="2"/>
  <c r="AZ26" i="2"/>
  <c r="AZ27" i="2"/>
  <c r="AZ28" i="2"/>
  <c r="AZ30" i="2"/>
  <c r="BA4" i="2"/>
  <c r="BA5" i="2"/>
  <c r="BA6" i="2"/>
  <c r="BA7" i="2"/>
  <c r="BA8" i="2"/>
  <c r="BA9" i="2"/>
  <c r="BA10" i="2"/>
  <c r="BA11" i="2"/>
  <c r="BA12" i="2"/>
  <c r="BA13" i="2"/>
  <c r="BA14" i="2"/>
  <c r="BA15" i="2"/>
  <c r="BA16" i="2"/>
  <c r="BA17" i="2"/>
  <c r="BA18" i="2"/>
  <c r="BA19" i="2"/>
  <c r="BA21" i="2"/>
  <c r="BA22" i="2"/>
  <c r="BA23" i="2"/>
  <c r="BA24" i="2"/>
  <c r="BA25" i="2"/>
  <c r="BA26" i="2"/>
  <c r="BA2" i="2"/>
  <c r="BA3" i="2"/>
  <c r="BO3" i="2" l="1"/>
  <c r="BO4" i="2"/>
  <c r="BO5" i="2"/>
  <c r="BO6" i="2"/>
  <c r="BO7" i="2"/>
  <c r="BO8" i="2"/>
  <c r="BO9" i="2"/>
  <c r="BO10" i="2"/>
  <c r="BO11" i="2"/>
  <c r="BO12" i="2"/>
  <c r="BO13" i="2"/>
  <c r="BO14" i="2"/>
  <c r="BO15" i="2"/>
  <c r="BO16" i="2"/>
  <c r="BO17" i="2"/>
  <c r="BO18" i="2"/>
  <c r="BO19" i="2"/>
  <c r="BO21" i="2"/>
  <c r="BO22" i="2"/>
  <c r="BO23" i="2"/>
  <c r="BO24" i="2"/>
  <c r="BO25" i="2"/>
  <c r="BO26" i="2"/>
  <c r="BO30" i="2"/>
  <c r="BO2" i="2"/>
  <c r="BM3" i="2"/>
  <c r="BM4" i="2"/>
  <c r="BM5" i="2"/>
  <c r="BM6" i="2"/>
  <c r="BM7" i="2"/>
  <c r="BM8" i="2"/>
  <c r="BM9" i="2"/>
  <c r="BM10" i="2"/>
  <c r="BM11" i="2"/>
  <c r="BM12" i="2"/>
  <c r="BM13" i="2"/>
  <c r="BM14" i="2"/>
  <c r="BM15" i="2"/>
  <c r="BM16" i="2"/>
  <c r="BM17" i="2"/>
  <c r="BM18" i="2"/>
  <c r="BM19" i="2"/>
  <c r="BM21" i="2"/>
  <c r="BM22" i="2"/>
  <c r="BM23" i="2"/>
  <c r="BM24" i="2"/>
  <c r="BM25" i="2"/>
  <c r="BM26" i="2"/>
  <c r="BM30" i="2"/>
  <c r="BM2" i="2"/>
  <c r="BL3" i="2"/>
  <c r="BL4" i="2"/>
  <c r="BL5" i="2"/>
  <c r="BL6" i="2"/>
  <c r="BL7" i="2"/>
  <c r="BL8" i="2"/>
  <c r="BL9" i="2"/>
  <c r="BL10" i="2"/>
  <c r="BL11" i="2"/>
  <c r="BL12" i="2"/>
  <c r="BL13" i="2"/>
  <c r="BL14" i="2"/>
  <c r="BL15" i="2"/>
  <c r="BL16" i="2"/>
  <c r="BL17" i="2"/>
  <c r="BL18" i="2"/>
  <c r="BL19" i="2"/>
  <c r="BL21" i="2"/>
  <c r="BL22" i="2"/>
  <c r="BL23" i="2"/>
  <c r="BL24" i="2"/>
  <c r="BL25" i="2"/>
  <c r="BL26" i="2"/>
  <c r="BL30" i="2"/>
  <c r="BL2" i="2"/>
  <c r="BN3" i="2"/>
  <c r="BN4" i="2"/>
  <c r="BN5" i="2"/>
  <c r="BN6" i="2"/>
  <c r="BN7" i="2"/>
  <c r="BN8" i="2"/>
  <c r="BN9" i="2"/>
  <c r="BN10" i="2"/>
  <c r="BN11" i="2"/>
  <c r="BN12" i="2"/>
  <c r="BN13" i="2"/>
  <c r="BN14" i="2"/>
  <c r="BN15" i="2"/>
  <c r="BN16" i="2"/>
  <c r="BN17" i="2"/>
  <c r="BN18" i="2"/>
  <c r="BN19" i="2"/>
  <c r="BN21" i="2"/>
  <c r="BN22" i="2"/>
  <c r="BN23" i="2"/>
  <c r="BN24" i="2"/>
  <c r="BN25" i="2"/>
  <c r="BN26" i="2"/>
  <c r="BN30" i="2"/>
  <c r="BN2" i="2"/>
  <c r="BK3" i="2"/>
  <c r="BK4" i="2"/>
  <c r="BK5" i="2"/>
  <c r="BK6" i="2"/>
  <c r="BK7" i="2"/>
  <c r="BK8" i="2"/>
  <c r="BK9" i="2"/>
  <c r="BK10" i="2"/>
  <c r="BK11" i="2"/>
  <c r="BK12" i="2"/>
  <c r="BK13" i="2"/>
  <c r="BK14" i="2"/>
  <c r="BK15" i="2"/>
  <c r="BK16" i="2"/>
  <c r="BK17" i="2"/>
  <c r="BK18" i="2"/>
  <c r="BK19" i="2"/>
  <c r="BK21" i="2"/>
  <c r="BK22" i="2"/>
  <c r="BK23" i="2"/>
  <c r="BK24" i="2"/>
  <c r="BK25" i="2"/>
  <c r="BK26" i="2"/>
  <c r="BK30" i="2"/>
  <c r="BK2" i="2"/>
  <c r="BJ3" i="2"/>
  <c r="BJ4" i="2"/>
  <c r="BJ5" i="2"/>
  <c r="BJ6" i="2"/>
  <c r="BJ7" i="2"/>
  <c r="BJ8" i="2"/>
  <c r="BJ9" i="2"/>
  <c r="BJ10" i="2"/>
  <c r="BJ11" i="2"/>
  <c r="BJ12" i="2"/>
  <c r="BJ13" i="2"/>
  <c r="BJ14" i="2"/>
  <c r="BJ15" i="2"/>
  <c r="BJ16" i="2"/>
  <c r="BJ17" i="2"/>
  <c r="BJ18" i="2"/>
  <c r="BJ19" i="2"/>
  <c r="BJ21" i="2"/>
  <c r="BJ22" i="2"/>
  <c r="BJ23" i="2"/>
  <c r="BJ24" i="2"/>
  <c r="BJ25" i="2"/>
  <c r="BJ26" i="2"/>
  <c r="BJ30" i="2"/>
  <c r="BJ2" i="2"/>
  <c r="BI3" i="2"/>
  <c r="BI4" i="2"/>
  <c r="BI5" i="2"/>
  <c r="BI6" i="2"/>
  <c r="BI7" i="2"/>
  <c r="BI8" i="2"/>
  <c r="BI9" i="2"/>
  <c r="BI10" i="2"/>
  <c r="BI11" i="2"/>
  <c r="BI12" i="2"/>
  <c r="BI13" i="2"/>
  <c r="BI14" i="2"/>
  <c r="BI15" i="2"/>
  <c r="BI16" i="2"/>
  <c r="BI17" i="2"/>
  <c r="BI18" i="2"/>
  <c r="BI19" i="2"/>
  <c r="BI21" i="2"/>
  <c r="BI22" i="2"/>
  <c r="BI23" i="2"/>
  <c r="BI24" i="2"/>
  <c r="BI25" i="2"/>
  <c r="BI26" i="2"/>
  <c r="BI30" i="2"/>
  <c r="BI2" i="2"/>
  <c r="BH3" i="2"/>
  <c r="BH4" i="2"/>
  <c r="BH5" i="2"/>
  <c r="BH6" i="2"/>
  <c r="BH7" i="2"/>
  <c r="BH8" i="2"/>
  <c r="BH9" i="2"/>
  <c r="BH10" i="2"/>
  <c r="BH11" i="2"/>
  <c r="BH12" i="2"/>
  <c r="BH13" i="2"/>
  <c r="BH14" i="2"/>
  <c r="BH15" i="2"/>
  <c r="BH16" i="2"/>
  <c r="BH17" i="2"/>
  <c r="BH18" i="2"/>
  <c r="BH19" i="2"/>
  <c r="BH21" i="2"/>
  <c r="BH22" i="2"/>
  <c r="BH23" i="2"/>
  <c r="BH24" i="2"/>
  <c r="BH25" i="2"/>
  <c r="BH26" i="2"/>
  <c r="BH30" i="2"/>
  <c r="BH2" i="2"/>
  <c r="BG3" i="2"/>
  <c r="BG4" i="2"/>
  <c r="BG5" i="2"/>
  <c r="BG6" i="2"/>
  <c r="BG7" i="2"/>
  <c r="BG8" i="2"/>
  <c r="BG9" i="2"/>
  <c r="BG10" i="2"/>
  <c r="BG11" i="2"/>
  <c r="BG12" i="2"/>
  <c r="BG13" i="2"/>
  <c r="BG14" i="2"/>
  <c r="BG15" i="2"/>
  <c r="BG16" i="2"/>
  <c r="BG17" i="2"/>
  <c r="BG18" i="2"/>
  <c r="BG19" i="2"/>
  <c r="BG21" i="2"/>
  <c r="BG22" i="2"/>
  <c r="BG23" i="2"/>
  <c r="BG24" i="2"/>
  <c r="BG25" i="2"/>
  <c r="BG26" i="2"/>
  <c r="BG30" i="2"/>
  <c r="BG2" i="2"/>
  <c r="BF3" i="2"/>
  <c r="BF4" i="2"/>
  <c r="BF5" i="2"/>
  <c r="BF6" i="2"/>
  <c r="BF7" i="2"/>
  <c r="BF8" i="2"/>
  <c r="BF9" i="2"/>
  <c r="BF10" i="2"/>
  <c r="BF11" i="2"/>
  <c r="BF12" i="2"/>
  <c r="BF13" i="2"/>
  <c r="BF14" i="2"/>
  <c r="BF15" i="2"/>
  <c r="BF16" i="2"/>
  <c r="BF17" i="2"/>
  <c r="BF18" i="2"/>
  <c r="BF19" i="2"/>
  <c r="BF21" i="2"/>
  <c r="BF22" i="2"/>
  <c r="BF23" i="2"/>
  <c r="BF24" i="2"/>
  <c r="BF25" i="2"/>
  <c r="BF26" i="2"/>
  <c r="BF30" i="2"/>
  <c r="BF2" i="2"/>
  <c r="BE3" i="2"/>
  <c r="BE4" i="2"/>
  <c r="BE5" i="2"/>
  <c r="BE6" i="2"/>
  <c r="BE7" i="2"/>
  <c r="BE8" i="2"/>
  <c r="BE9" i="2"/>
  <c r="BE10" i="2"/>
  <c r="BE11" i="2"/>
  <c r="BE12" i="2"/>
  <c r="BE13" i="2"/>
  <c r="BE14" i="2"/>
  <c r="BE15" i="2"/>
  <c r="BE16" i="2"/>
  <c r="BE17" i="2"/>
  <c r="BE18" i="2"/>
  <c r="BE19" i="2"/>
  <c r="BE21" i="2"/>
  <c r="BE22" i="2"/>
  <c r="BE23" i="2"/>
  <c r="BE24" i="2"/>
  <c r="BE25" i="2"/>
  <c r="BE26" i="2"/>
  <c r="BE30" i="2"/>
  <c r="BE2" i="2"/>
  <c r="BD3" i="2"/>
  <c r="BD4" i="2"/>
  <c r="BD5" i="2"/>
  <c r="BD6" i="2"/>
  <c r="BD7" i="2"/>
  <c r="BD8" i="2"/>
  <c r="BD9" i="2"/>
  <c r="BD10" i="2"/>
  <c r="BD11" i="2"/>
  <c r="BD12" i="2"/>
  <c r="BD13" i="2"/>
  <c r="BD14" i="2"/>
  <c r="BD15" i="2"/>
  <c r="BD16" i="2"/>
  <c r="BD17" i="2"/>
  <c r="BD18" i="2"/>
  <c r="BD19" i="2"/>
  <c r="BD21" i="2"/>
  <c r="BD22" i="2"/>
  <c r="BD23" i="2"/>
  <c r="BD24" i="2"/>
  <c r="BD25" i="2"/>
  <c r="BD26" i="2"/>
  <c r="BD30" i="2"/>
  <c r="BD2" i="2"/>
  <c r="BC3" i="2"/>
  <c r="BC4" i="2"/>
  <c r="BC5" i="2"/>
  <c r="BC6" i="2"/>
  <c r="BC7" i="2"/>
  <c r="BC8" i="2"/>
  <c r="BC9" i="2"/>
  <c r="BC10" i="2"/>
  <c r="BC11" i="2"/>
  <c r="BC12" i="2"/>
  <c r="BC13" i="2"/>
  <c r="BC14" i="2"/>
  <c r="BC15" i="2"/>
  <c r="BC16" i="2"/>
  <c r="BC17" i="2"/>
  <c r="BC18" i="2"/>
  <c r="BC19" i="2"/>
  <c r="BC21" i="2"/>
  <c r="BC22" i="2"/>
  <c r="BC23" i="2"/>
  <c r="BC24" i="2"/>
  <c r="BC25" i="2"/>
  <c r="BC26" i="2"/>
  <c r="BC30" i="2"/>
  <c r="BC2" i="2"/>
  <c r="BB3" i="2"/>
  <c r="BB4" i="2"/>
  <c r="BB5" i="2"/>
  <c r="BB6" i="2"/>
  <c r="BB7" i="2"/>
  <c r="BB8" i="2"/>
  <c r="BB9" i="2"/>
  <c r="BB10" i="2"/>
  <c r="BB11" i="2"/>
  <c r="BB12" i="2"/>
  <c r="BB13" i="2"/>
  <c r="BB14" i="2"/>
  <c r="BB15" i="2"/>
  <c r="BB16" i="2"/>
  <c r="BB17" i="2"/>
  <c r="BB18" i="2"/>
  <c r="BB19" i="2"/>
  <c r="BB21" i="2"/>
  <c r="BB22" i="2"/>
  <c r="BB23" i="2"/>
  <c r="BB24" i="2"/>
  <c r="BB25" i="2"/>
  <c r="BB26" i="2"/>
  <c r="BB30" i="2"/>
  <c r="BB2" i="2"/>
  <c r="AZ24" i="2"/>
  <c r="AZ25" i="2"/>
  <c r="AZ22" i="2"/>
  <c r="AZ23" i="2"/>
  <c r="AZ18" i="2"/>
  <c r="AZ19" i="2"/>
  <c r="AZ21" i="2"/>
  <c r="AZ5" i="2"/>
  <c r="AZ3" i="2" l="1"/>
  <c r="AZ4" i="2"/>
  <c r="AZ6" i="2"/>
  <c r="AZ7" i="2"/>
  <c r="AZ8" i="2"/>
  <c r="AZ9" i="2"/>
  <c r="AZ10" i="2"/>
  <c r="AZ11" i="2"/>
  <c r="AZ12" i="2"/>
  <c r="AZ13" i="2"/>
  <c r="AZ14" i="2"/>
  <c r="AZ15" i="2"/>
  <c r="AZ16" i="2"/>
  <c r="AZ17" i="2"/>
  <c r="AZ2" i="2"/>
</calcChain>
</file>

<file path=xl/sharedStrings.xml><?xml version="1.0" encoding="utf-8"?>
<sst xmlns="http://schemas.openxmlformats.org/spreadsheetml/2006/main" count="64" uniqueCount="56">
  <si>
    <t>Спартакиада</t>
  </si>
  <si>
    <t>Классный час "ВИЧ/СПИД"</t>
  </si>
  <si>
    <t>Классный час "Вейпинг"</t>
  </si>
  <si>
    <t>Игра "Маршрут безопасности"</t>
  </si>
  <si>
    <t>Класс</t>
  </si>
  <si>
    <t>Программа «Сопротивление насилию»</t>
  </si>
  <si>
    <t>Квест «Ключ к здоровому будущему»</t>
  </si>
  <si>
    <t>Старший младшему: Презентация программы</t>
  </si>
  <si>
    <t>Старший младшему: Обучающие занятия</t>
  </si>
  <si>
    <t>День здоровья: Станционная игра</t>
  </si>
  <si>
    <t>Конкурс фотографий «Я так вижу»</t>
  </si>
  <si>
    <t>2,3,4,5,</t>
  </si>
  <si>
    <t>8, 9</t>
  </si>
  <si>
    <t>6, 7</t>
  </si>
  <si>
    <t>9,10,11</t>
  </si>
  <si>
    <t>-</t>
  </si>
  <si>
    <t>Программа "Твои права и обязанности"</t>
  </si>
  <si>
    <t>Программа "Я и мой внутренний мир"</t>
  </si>
  <si>
    <t>Программа "Здоровая молодежь"</t>
  </si>
  <si>
    <t>7,8,9</t>
  </si>
  <si>
    <t>5, 6</t>
  </si>
  <si>
    <t>Конкурс видеороликов "Социальная реклама"</t>
  </si>
  <si>
    <t>Старший младшему: семинары для 8 классов</t>
  </si>
  <si>
    <t>Старший младшему: семинары для 9 классов</t>
  </si>
  <si>
    <t>Конкурс рисунков "Моя страна здоровье"</t>
  </si>
  <si>
    <t>Конкурс плакатов "Здоровый район"</t>
  </si>
  <si>
    <t>7,  9</t>
  </si>
  <si>
    <t>10, 11</t>
  </si>
  <si>
    <t>3, 4</t>
  </si>
  <si>
    <t>Игра "Шаг навстречу"</t>
  </si>
  <si>
    <t>7, 8</t>
  </si>
  <si>
    <t>День здоровья: Дискуссия «СП о ЗОЖ»</t>
  </si>
  <si>
    <t>День здоровья: Мини-тренинг «Мое здор.»</t>
  </si>
  <si>
    <t>День здоровья: Квест «ПС»</t>
  </si>
  <si>
    <t>Акция "ЯГС - УЗ"</t>
  </si>
  <si>
    <t>Акция "1 марта"</t>
  </si>
  <si>
    <t>5,6,7,8</t>
  </si>
  <si>
    <t>Акция "МЗЛ"</t>
  </si>
  <si>
    <t>8,9,10</t>
  </si>
  <si>
    <t>Северный</t>
  </si>
  <si>
    <t>Прометей</t>
  </si>
  <si>
    <t>21 округ</t>
  </si>
  <si>
    <t>Академическое</t>
  </si>
  <si>
    <t>Гражданское</t>
  </si>
  <si>
    <t>Пискаревка</t>
  </si>
  <si>
    <t>Финляндский</t>
  </si>
  <si>
    <t>Кол-во детей</t>
  </si>
  <si>
    <t>Кол-во школ</t>
  </si>
  <si>
    <t>2, -11</t>
  </si>
  <si>
    <t>Фестиваль "Старт"</t>
  </si>
  <si>
    <t>Фестиваль "Финал"</t>
  </si>
  <si>
    <t>Классный час "Безопасность в интернете"</t>
  </si>
  <si>
    <t>х</t>
  </si>
  <si>
    <t>Количество участников Профилактических программ от ОУ</t>
  </si>
  <si>
    <t>Количество программ, в которых участвует ОУ</t>
  </si>
  <si>
    <t>Количество участников профилактических программ от 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</si>
</sst>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3" xfId="0" applyFont="1" applyBorder="1" applyAlignment="1">
      <alignment vertical="center" wrapText="1"/>
    </xf>
    <xf numFmtId="0" fontId="1" fillId="0" borderId="6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/>
    <xf numFmtId="0" fontId="2" fillId="0" borderId="5" xfId="0" applyFont="1" applyBorder="1"/>
    <xf numFmtId="0" fontId="1" fillId="0" borderId="9" xfId="0" applyFont="1" applyBorder="1" applyAlignment="1">
      <alignment vertical="center" wrapText="1"/>
    </xf>
    <xf numFmtId="0" fontId="3" fillId="0" borderId="4" xfId="0" applyFont="1" applyBorder="1" applyAlignment="1">
      <alignment vertical="center" textRotation="90" wrapText="1"/>
    </xf>
    <xf numFmtId="0" fontId="3" fillId="0" borderId="8" xfId="0" applyFont="1" applyBorder="1" applyAlignment="1">
      <alignment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" fontId="1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" fontId="1" fillId="0" borderId="3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27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8" xfId="0" applyFont="1" applyBorder="1"/>
    <xf numFmtId="0" fontId="4" fillId="0" borderId="2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22" xfId="0" applyFont="1" applyBorder="1"/>
    <xf numFmtId="0" fontId="2" fillId="0" borderId="19" xfId="0" applyFont="1" applyBorder="1"/>
    <xf numFmtId="0" fontId="2" fillId="0" borderId="33" xfId="0" applyFont="1" applyBorder="1"/>
    <xf numFmtId="0" fontId="3" fillId="0" borderId="34" xfId="0" applyFont="1" applyBorder="1" applyAlignment="1">
      <alignment vertical="center" textRotation="90" wrapText="1"/>
    </xf>
    <xf numFmtId="0" fontId="2" fillId="0" borderId="36" xfId="0" applyFont="1" applyBorder="1"/>
    <xf numFmtId="0" fontId="2" fillId="0" borderId="5" xfId="0" applyFont="1" applyBorder="1" applyAlignment="1">
      <alignment horizontal="center" wrapText="1"/>
    </xf>
    <xf numFmtId="0" fontId="2" fillId="0" borderId="37" xfId="0" applyFont="1" applyBorder="1"/>
    <xf numFmtId="0" fontId="2" fillId="0" borderId="38" xfId="0" applyFont="1" applyBorder="1"/>
    <xf numFmtId="0" fontId="2" fillId="0" borderId="39" xfId="0" applyFont="1" applyBorder="1" applyAlignment="1">
      <alignment horizontal="center" wrapText="1"/>
    </xf>
    <xf numFmtId="0" fontId="4" fillId="0" borderId="13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2" fillId="0" borderId="40" xfId="0" applyFont="1" applyBorder="1"/>
    <xf numFmtId="0" fontId="2" fillId="0" borderId="32" xfId="0" applyFont="1" applyBorder="1"/>
    <xf numFmtId="0" fontId="2" fillId="0" borderId="23" xfId="0" applyFont="1" applyBorder="1"/>
    <xf numFmtId="0" fontId="2" fillId="0" borderId="41" xfId="0" applyFont="1" applyBorder="1"/>
    <xf numFmtId="16" fontId="2" fillId="0" borderId="3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vertical="center" textRotation="90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Графики!$B$1</c:f>
              <c:strCache>
                <c:ptCount val="1"/>
                <c:pt idx="0">
                  <c:v>Количество участников профилактических программ от ОУ</c:v>
                </c:pt>
              </c:strCache>
            </c:strRef>
          </c:tx>
          <c:invertIfNegative val="0"/>
          <c:cat>
            <c:numRef>
              <c:f>Графики!$A$2:$A$50</c:f>
              <c:numCache>
                <c:formatCode>General</c:formatCode>
                <c:ptCount val="49"/>
                <c:pt idx="0">
                  <c:v>63</c:v>
                </c:pt>
                <c:pt idx="1">
                  <c:v>68</c:v>
                </c:pt>
                <c:pt idx="2">
                  <c:v>69</c:v>
                </c:pt>
                <c:pt idx="3">
                  <c:v>71</c:v>
                </c:pt>
                <c:pt idx="4">
                  <c:v>72</c:v>
                </c:pt>
                <c:pt idx="5">
                  <c:v>78</c:v>
                </c:pt>
                <c:pt idx="6">
                  <c:v>79</c:v>
                </c:pt>
                <c:pt idx="7">
                  <c:v>81</c:v>
                </c:pt>
                <c:pt idx="8">
                  <c:v>88</c:v>
                </c:pt>
                <c:pt idx="9">
                  <c:v>89</c:v>
                </c:pt>
                <c:pt idx="10">
                  <c:v>95</c:v>
                </c:pt>
                <c:pt idx="11">
                  <c:v>96</c:v>
                </c:pt>
                <c:pt idx="12">
                  <c:v>98</c:v>
                </c:pt>
                <c:pt idx="13">
                  <c:v>111</c:v>
                </c:pt>
                <c:pt idx="14">
                  <c:v>119</c:v>
                </c:pt>
                <c:pt idx="15">
                  <c:v>121</c:v>
                </c:pt>
                <c:pt idx="16">
                  <c:v>126</c:v>
                </c:pt>
                <c:pt idx="17">
                  <c:v>128</c:v>
                </c:pt>
                <c:pt idx="18">
                  <c:v>136</c:v>
                </c:pt>
                <c:pt idx="19">
                  <c:v>137</c:v>
                </c:pt>
                <c:pt idx="20">
                  <c:v>138</c:v>
                </c:pt>
                <c:pt idx="21">
                  <c:v>139</c:v>
                </c:pt>
                <c:pt idx="22">
                  <c:v>144</c:v>
                </c:pt>
                <c:pt idx="23">
                  <c:v>145</c:v>
                </c:pt>
                <c:pt idx="24">
                  <c:v>146</c:v>
                </c:pt>
                <c:pt idx="25">
                  <c:v>148</c:v>
                </c:pt>
                <c:pt idx="26">
                  <c:v>149</c:v>
                </c:pt>
                <c:pt idx="27">
                  <c:v>150</c:v>
                </c:pt>
                <c:pt idx="28">
                  <c:v>156</c:v>
                </c:pt>
                <c:pt idx="29">
                  <c:v>158</c:v>
                </c:pt>
                <c:pt idx="30">
                  <c:v>159</c:v>
                </c:pt>
                <c:pt idx="31">
                  <c:v>162</c:v>
                </c:pt>
                <c:pt idx="32">
                  <c:v>172</c:v>
                </c:pt>
                <c:pt idx="33">
                  <c:v>175</c:v>
                </c:pt>
                <c:pt idx="34">
                  <c:v>176</c:v>
                </c:pt>
                <c:pt idx="35">
                  <c:v>179</c:v>
                </c:pt>
                <c:pt idx="36">
                  <c:v>184</c:v>
                </c:pt>
                <c:pt idx="37">
                  <c:v>186</c:v>
                </c:pt>
                <c:pt idx="38">
                  <c:v>192</c:v>
                </c:pt>
                <c:pt idx="39">
                  <c:v>470</c:v>
                </c:pt>
                <c:pt idx="40">
                  <c:v>473</c:v>
                </c:pt>
                <c:pt idx="41">
                  <c:v>514</c:v>
                </c:pt>
                <c:pt idx="42">
                  <c:v>535</c:v>
                </c:pt>
                <c:pt idx="43">
                  <c:v>561</c:v>
                </c:pt>
                <c:pt idx="44">
                  <c:v>619</c:v>
                </c:pt>
                <c:pt idx="45">
                  <c:v>633</c:v>
                </c:pt>
                <c:pt idx="46">
                  <c:v>653</c:v>
                </c:pt>
                <c:pt idx="47">
                  <c:v>692</c:v>
                </c:pt>
                <c:pt idx="48">
                  <c:v>28</c:v>
                </c:pt>
              </c:numCache>
            </c:numRef>
          </c:cat>
          <c:val>
            <c:numRef>
              <c:f>Графики!$B$2:$B$50</c:f>
              <c:numCache>
                <c:formatCode>General</c:formatCode>
                <c:ptCount val="49"/>
                <c:pt idx="0">
                  <c:v>126</c:v>
                </c:pt>
                <c:pt idx="1">
                  <c:v>137</c:v>
                </c:pt>
                <c:pt idx="2">
                  <c:v>31</c:v>
                </c:pt>
                <c:pt idx="3">
                  <c:v>220</c:v>
                </c:pt>
                <c:pt idx="4">
                  <c:v>133</c:v>
                </c:pt>
                <c:pt idx="5">
                  <c:v>237</c:v>
                </c:pt>
                <c:pt idx="6">
                  <c:v>530</c:v>
                </c:pt>
                <c:pt idx="7">
                  <c:v>127</c:v>
                </c:pt>
                <c:pt idx="8">
                  <c:v>163</c:v>
                </c:pt>
                <c:pt idx="9">
                  <c:v>59</c:v>
                </c:pt>
                <c:pt idx="10">
                  <c:v>297</c:v>
                </c:pt>
                <c:pt idx="11">
                  <c:v>62</c:v>
                </c:pt>
                <c:pt idx="12">
                  <c:v>171</c:v>
                </c:pt>
                <c:pt idx="13">
                  <c:v>85</c:v>
                </c:pt>
                <c:pt idx="14">
                  <c:v>468</c:v>
                </c:pt>
                <c:pt idx="15">
                  <c:v>35</c:v>
                </c:pt>
                <c:pt idx="16">
                  <c:v>150</c:v>
                </c:pt>
                <c:pt idx="17">
                  <c:v>413</c:v>
                </c:pt>
                <c:pt idx="18">
                  <c:v>193</c:v>
                </c:pt>
                <c:pt idx="19">
                  <c:v>140</c:v>
                </c:pt>
                <c:pt idx="20">
                  <c:v>110</c:v>
                </c:pt>
                <c:pt idx="21">
                  <c:v>99</c:v>
                </c:pt>
                <c:pt idx="22">
                  <c:v>203</c:v>
                </c:pt>
                <c:pt idx="23">
                  <c:v>167</c:v>
                </c:pt>
                <c:pt idx="24">
                  <c:v>265</c:v>
                </c:pt>
                <c:pt idx="25">
                  <c:v>145</c:v>
                </c:pt>
                <c:pt idx="26">
                  <c:v>13</c:v>
                </c:pt>
                <c:pt idx="27">
                  <c:v>18</c:v>
                </c:pt>
                <c:pt idx="28">
                  <c:v>80</c:v>
                </c:pt>
                <c:pt idx="29">
                  <c:v>266</c:v>
                </c:pt>
                <c:pt idx="30">
                  <c:v>225</c:v>
                </c:pt>
                <c:pt idx="31">
                  <c:v>230</c:v>
                </c:pt>
                <c:pt idx="32">
                  <c:v>132</c:v>
                </c:pt>
                <c:pt idx="33">
                  <c:v>287</c:v>
                </c:pt>
                <c:pt idx="34">
                  <c:v>344</c:v>
                </c:pt>
                <c:pt idx="35">
                  <c:v>338</c:v>
                </c:pt>
                <c:pt idx="36">
                  <c:v>23</c:v>
                </c:pt>
                <c:pt idx="37">
                  <c:v>301</c:v>
                </c:pt>
                <c:pt idx="38">
                  <c:v>12</c:v>
                </c:pt>
                <c:pt idx="39">
                  <c:v>102</c:v>
                </c:pt>
                <c:pt idx="40">
                  <c:v>195</c:v>
                </c:pt>
                <c:pt idx="41">
                  <c:v>38</c:v>
                </c:pt>
                <c:pt idx="42">
                  <c:v>281</c:v>
                </c:pt>
                <c:pt idx="43">
                  <c:v>34</c:v>
                </c:pt>
                <c:pt idx="44">
                  <c:v>10</c:v>
                </c:pt>
                <c:pt idx="45">
                  <c:v>219</c:v>
                </c:pt>
                <c:pt idx="46">
                  <c:v>351</c:v>
                </c:pt>
                <c:pt idx="47">
                  <c:v>100</c:v>
                </c:pt>
                <c:pt idx="48">
                  <c:v>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026816"/>
        <c:axId val="59036800"/>
      </c:barChart>
      <c:catAx>
        <c:axId val="59026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9036800"/>
        <c:crosses val="autoZero"/>
        <c:auto val="1"/>
        <c:lblAlgn val="ctr"/>
        <c:lblOffset val="100"/>
        <c:noMultiLvlLbl val="0"/>
      </c:catAx>
      <c:valAx>
        <c:axId val="59036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9026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Графики!$C$1</c:f>
              <c:strCache>
                <c:ptCount val="1"/>
                <c:pt idx="0">
                  <c:v>Количество программ, в которых участвует ОУ</c:v>
                </c:pt>
              </c:strCache>
            </c:strRef>
          </c:tx>
          <c:invertIfNegative val="0"/>
          <c:cat>
            <c:numRef>
              <c:f>Графики!$A$2:$A$50</c:f>
              <c:numCache>
                <c:formatCode>General</c:formatCode>
                <c:ptCount val="49"/>
                <c:pt idx="0">
                  <c:v>63</c:v>
                </c:pt>
                <c:pt idx="1">
                  <c:v>68</c:v>
                </c:pt>
                <c:pt idx="2">
                  <c:v>69</c:v>
                </c:pt>
                <c:pt idx="3">
                  <c:v>71</c:v>
                </c:pt>
                <c:pt idx="4">
                  <c:v>72</c:v>
                </c:pt>
                <c:pt idx="5">
                  <c:v>78</c:v>
                </c:pt>
                <c:pt idx="6">
                  <c:v>79</c:v>
                </c:pt>
                <c:pt idx="7">
                  <c:v>81</c:v>
                </c:pt>
                <c:pt idx="8">
                  <c:v>88</c:v>
                </c:pt>
                <c:pt idx="9">
                  <c:v>89</c:v>
                </c:pt>
                <c:pt idx="10">
                  <c:v>95</c:v>
                </c:pt>
                <c:pt idx="11">
                  <c:v>96</c:v>
                </c:pt>
                <c:pt idx="12">
                  <c:v>98</c:v>
                </c:pt>
                <c:pt idx="13">
                  <c:v>111</c:v>
                </c:pt>
                <c:pt idx="14">
                  <c:v>119</c:v>
                </c:pt>
                <c:pt idx="15">
                  <c:v>121</c:v>
                </c:pt>
                <c:pt idx="16">
                  <c:v>126</c:v>
                </c:pt>
                <c:pt idx="17">
                  <c:v>128</c:v>
                </c:pt>
                <c:pt idx="18">
                  <c:v>136</c:v>
                </c:pt>
                <c:pt idx="19">
                  <c:v>137</c:v>
                </c:pt>
                <c:pt idx="20">
                  <c:v>138</c:v>
                </c:pt>
                <c:pt idx="21">
                  <c:v>139</c:v>
                </c:pt>
                <c:pt idx="22">
                  <c:v>144</c:v>
                </c:pt>
                <c:pt idx="23">
                  <c:v>145</c:v>
                </c:pt>
                <c:pt idx="24">
                  <c:v>146</c:v>
                </c:pt>
                <c:pt idx="25">
                  <c:v>148</c:v>
                </c:pt>
                <c:pt idx="26">
                  <c:v>149</c:v>
                </c:pt>
                <c:pt idx="27">
                  <c:v>150</c:v>
                </c:pt>
                <c:pt idx="28">
                  <c:v>156</c:v>
                </c:pt>
                <c:pt idx="29">
                  <c:v>158</c:v>
                </c:pt>
                <c:pt idx="30">
                  <c:v>159</c:v>
                </c:pt>
                <c:pt idx="31">
                  <c:v>162</c:v>
                </c:pt>
                <c:pt idx="32">
                  <c:v>172</c:v>
                </c:pt>
                <c:pt idx="33">
                  <c:v>175</c:v>
                </c:pt>
                <c:pt idx="34">
                  <c:v>176</c:v>
                </c:pt>
                <c:pt idx="35">
                  <c:v>179</c:v>
                </c:pt>
                <c:pt idx="36">
                  <c:v>184</c:v>
                </c:pt>
                <c:pt idx="37">
                  <c:v>186</c:v>
                </c:pt>
                <c:pt idx="38">
                  <c:v>192</c:v>
                </c:pt>
                <c:pt idx="39">
                  <c:v>470</c:v>
                </c:pt>
                <c:pt idx="40">
                  <c:v>473</c:v>
                </c:pt>
                <c:pt idx="41">
                  <c:v>514</c:v>
                </c:pt>
                <c:pt idx="42">
                  <c:v>535</c:v>
                </c:pt>
                <c:pt idx="43">
                  <c:v>561</c:v>
                </c:pt>
                <c:pt idx="44">
                  <c:v>619</c:v>
                </c:pt>
                <c:pt idx="45">
                  <c:v>633</c:v>
                </c:pt>
                <c:pt idx="46">
                  <c:v>653</c:v>
                </c:pt>
                <c:pt idx="47">
                  <c:v>692</c:v>
                </c:pt>
                <c:pt idx="48">
                  <c:v>28</c:v>
                </c:pt>
              </c:numCache>
            </c:numRef>
          </c:cat>
          <c:val>
            <c:numRef>
              <c:f>Графики!$C$2:$C$50</c:f>
              <c:numCache>
                <c:formatCode>General</c:formatCode>
                <c:ptCount val="49"/>
                <c:pt idx="0">
                  <c:v>10</c:v>
                </c:pt>
                <c:pt idx="1">
                  <c:v>7</c:v>
                </c:pt>
                <c:pt idx="2">
                  <c:v>4</c:v>
                </c:pt>
                <c:pt idx="3">
                  <c:v>11</c:v>
                </c:pt>
                <c:pt idx="4">
                  <c:v>5</c:v>
                </c:pt>
                <c:pt idx="5">
                  <c:v>4</c:v>
                </c:pt>
                <c:pt idx="6">
                  <c:v>14</c:v>
                </c:pt>
                <c:pt idx="7">
                  <c:v>8</c:v>
                </c:pt>
                <c:pt idx="8">
                  <c:v>11</c:v>
                </c:pt>
                <c:pt idx="9">
                  <c:v>5</c:v>
                </c:pt>
                <c:pt idx="10">
                  <c:v>11</c:v>
                </c:pt>
                <c:pt idx="11">
                  <c:v>6</c:v>
                </c:pt>
                <c:pt idx="12">
                  <c:v>10</c:v>
                </c:pt>
                <c:pt idx="13">
                  <c:v>4</c:v>
                </c:pt>
                <c:pt idx="14">
                  <c:v>5</c:v>
                </c:pt>
                <c:pt idx="15">
                  <c:v>3</c:v>
                </c:pt>
                <c:pt idx="16">
                  <c:v>6</c:v>
                </c:pt>
                <c:pt idx="17">
                  <c:v>13</c:v>
                </c:pt>
                <c:pt idx="18">
                  <c:v>8</c:v>
                </c:pt>
                <c:pt idx="19">
                  <c:v>7</c:v>
                </c:pt>
                <c:pt idx="20">
                  <c:v>9</c:v>
                </c:pt>
                <c:pt idx="21">
                  <c:v>8</c:v>
                </c:pt>
                <c:pt idx="22">
                  <c:v>10</c:v>
                </c:pt>
                <c:pt idx="23">
                  <c:v>7</c:v>
                </c:pt>
                <c:pt idx="24">
                  <c:v>8</c:v>
                </c:pt>
                <c:pt idx="25">
                  <c:v>8</c:v>
                </c:pt>
                <c:pt idx="26">
                  <c:v>2</c:v>
                </c:pt>
                <c:pt idx="27">
                  <c:v>2</c:v>
                </c:pt>
                <c:pt idx="28">
                  <c:v>5</c:v>
                </c:pt>
                <c:pt idx="29">
                  <c:v>13</c:v>
                </c:pt>
                <c:pt idx="30">
                  <c:v>10</c:v>
                </c:pt>
                <c:pt idx="31">
                  <c:v>7</c:v>
                </c:pt>
                <c:pt idx="32">
                  <c:v>7</c:v>
                </c:pt>
                <c:pt idx="33">
                  <c:v>11</c:v>
                </c:pt>
                <c:pt idx="34">
                  <c:v>7</c:v>
                </c:pt>
                <c:pt idx="35">
                  <c:v>9</c:v>
                </c:pt>
                <c:pt idx="36">
                  <c:v>2</c:v>
                </c:pt>
                <c:pt idx="37">
                  <c:v>11</c:v>
                </c:pt>
                <c:pt idx="38">
                  <c:v>2</c:v>
                </c:pt>
                <c:pt idx="39">
                  <c:v>3</c:v>
                </c:pt>
                <c:pt idx="40">
                  <c:v>11</c:v>
                </c:pt>
                <c:pt idx="41">
                  <c:v>4</c:v>
                </c:pt>
                <c:pt idx="42">
                  <c:v>7</c:v>
                </c:pt>
                <c:pt idx="43">
                  <c:v>3</c:v>
                </c:pt>
                <c:pt idx="44">
                  <c:v>1</c:v>
                </c:pt>
                <c:pt idx="45">
                  <c:v>8</c:v>
                </c:pt>
                <c:pt idx="46">
                  <c:v>12</c:v>
                </c:pt>
                <c:pt idx="47">
                  <c:v>8</c:v>
                </c:pt>
                <c:pt idx="4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224384"/>
        <c:axId val="94225920"/>
      </c:barChart>
      <c:catAx>
        <c:axId val="94224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225920"/>
        <c:crosses val="autoZero"/>
        <c:auto val="1"/>
        <c:lblAlgn val="ctr"/>
        <c:lblOffset val="100"/>
        <c:noMultiLvlLbl val="0"/>
      </c:catAx>
      <c:valAx>
        <c:axId val="94225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224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0</xdr:row>
      <xdr:rowOff>166687</xdr:rowOff>
    </xdr:from>
    <xdr:to>
      <xdr:col>17</xdr:col>
      <xdr:colOff>9525</xdr:colOff>
      <xdr:row>10</xdr:row>
      <xdr:rowOff>57150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304800</xdr:colOff>
      <xdr:row>10</xdr:row>
      <xdr:rowOff>157162</xdr:rowOff>
    </xdr:from>
    <xdr:to>
      <xdr:col>16</xdr:col>
      <xdr:colOff>571500</xdr:colOff>
      <xdr:row>24</xdr:row>
      <xdr:rowOff>100012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4"/>
  <sheetViews>
    <sheetView zoomScale="55" zoomScaleNormal="55" workbookViewId="0">
      <pane ySplit="1" topLeftCell="A2" activePane="bottomLeft" state="frozen"/>
      <selection pane="bottomLeft" activeCell="AJ14" sqref="AJ14"/>
    </sheetView>
  </sheetViews>
  <sheetFormatPr defaultRowHeight="15" x14ac:dyDescent="0.25"/>
  <cols>
    <col min="1" max="1" width="49.7109375" customWidth="1"/>
    <col min="3" max="16" width="4.85546875" customWidth="1"/>
    <col min="17" max="17" width="5.42578125" customWidth="1"/>
    <col min="18" max="18" width="5.28515625" customWidth="1"/>
    <col min="19" max="51" width="4.85546875" customWidth="1"/>
  </cols>
  <sheetData>
    <row r="1" spans="1:67" s="4" customFormat="1" ht="39.75" customHeight="1" thickBot="1" x14ac:dyDescent="0.3">
      <c r="A1" s="1"/>
      <c r="B1" s="2" t="s">
        <v>4</v>
      </c>
      <c r="C1" s="7">
        <v>63</v>
      </c>
      <c r="D1" s="7">
        <v>68</v>
      </c>
      <c r="E1" s="7">
        <v>69</v>
      </c>
      <c r="F1" s="7">
        <v>71</v>
      </c>
      <c r="G1" s="7">
        <v>72</v>
      </c>
      <c r="H1" s="7">
        <v>78</v>
      </c>
      <c r="I1" s="7">
        <v>79</v>
      </c>
      <c r="J1" s="7">
        <v>81</v>
      </c>
      <c r="K1" s="7">
        <v>88</v>
      </c>
      <c r="L1" s="7">
        <v>89</v>
      </c>
      <c r="M1" s="7">
        <v>95</v>
      </c>
      <c r="N1" s="7">
        <v>96</v>
      </c>
      <c r="O1" s="7">
        <v>98</v>
      </c>
      <c r="P1" s="7">
        <v>111</v>
      </c>
      <c r="Q1" s="7">
        <v>119</v>
      </c>
      <c r="R1" s="7">
        <v>121</v>
      </c>
      <c r="S1" s="7">
        <v>126</v>
      </c>
      <c r="T1" s="7">
        <v>128</v>
      </c>
      <c r="U1" s="7">
        <v>136</v>
      </c>
      <c r="V1" s="7">
        <v>137</v>
      </c>
      <c r="W1" s="7">
        <v>138</v>
      </c>
      <c r="X1" s="7">
        <v>139</v>
      </c>
      <c r="Y1" s="7">
        <v>144</v>
      </c>
      <c r="Z1" s="7">
        <v>145</v>
      </c>
      <c r="AA1" s="7">
        <v>146</v>
      </c>
      <c r="AB1" s="7">
        <v>148</v>
      </c>
      <c r="AC1" s="8">
        <v>149</v>
      </c>
      <c r="AD1" s="8">
        <v>150</v>
      </c>
      <c r="AE1" s="8">
        <v>156</v>
      </c>
      <c r="AF1" s="8">
        <v>158</v>
      </c>
      <c r="AG1" s="8">
        <v>159</v>
      </c>
      <c r="AH1" s="8">
        <v>162</v>
      </c>
      <c r="AI1" s="8">
        <v>172</v>
      </c>
      <c r="AJ1" s="8">
        <v>175</v>
      </c>
      <c r="AK1" s="8">
        <v>176</v>
      </c>
      <c r="AL1" s="8">
        <v>179</v>
      </c>
      <c r="AM1" s="8">
        <v>184</v>
      </c>
      <c r="AN1" s="8">
        <v>186</v>
      </c>
      <c r="AO1" s="8">
        <v>192</v>
      </c>
      <c r="AP1" s="8">
        <v>470</v>
      </c>
      <c r="AQ1" s="8">
        <v>473</v>
      </c>
      <c r="AR1" s="8">
        <v>514</v>
      </c>
      <c r="AS1" s="8">
        <v>535</v>
      </c>
      <c r="AT1" s="8">
        <v>561</v>
      </c>
      <c r="AU1" s="8">
        <v>619</v>
      </c>
      <c r="AV1" s="8">
        <v>633</v>
      </c>
      <c r="AW1" s="8">
        <v>653</v>
      </c>
      <c r="AX1" s="8">
        <v>692</v>
      </c>
      <c r="AY1" s="36">
        <v>28</v>
      </c>
      <c r="AZ1" s="38" t="s">
        <v>46</v>
      </c>
      <c r="BA1" s="41" t="s">
        <v>47</v>
      </c>
      <c r="BB1" s="62" t="s">
        <v>39</v>
      </c>
      <c r="BC1" s="63"/>
      <c r="BD1" s="60" t="s">
        <v>40</v>
      </c>
      <c r="BE1" s="63"/>
      <c r="BF1" s="60" t="s">
        <v>41</v>
      </c>
      <c r="BG1" s="63"/>
      <c r="BH1" s="60" t="s">
        <v>42</v>
      </c>
      <c r="BI1" s="63"/>
      <c r="BJ1" s="60" t="s">
        <v>43</v>
      </c>
      <c r="BK1" s="63"/>
      <c r="BL1" s="60" t="s">
        <v>44</v>
      </c>
      <c r="BM1" s="63"/>
      <c r="BN1" s="60" t="s">
        <v>45</v>
      </c>
      <c r="BO1" s="61"/>
    </row>
    <row r="2" spans="1:67" s="4" customFormat="1" ht="24.75" customHeight="1" thickBot="1" x14ac:dyDescent="0.3">
      <c r="A2" s="1" t="s">
        <v>7</v>
      </c>
      <c r="B2" s="15">
        <v>8</v>
      </c>
      <c r="C2" s="11">
        <v>25</v>
      </c>
      <c r="D2" s="12"/>
      <c r="E2" s="12"/>
      <c r="F2" s="12"/>
      <c r="G2" s="12"/>
      <c r="H2" s="12"/>
      <c r="I2" s="12">
        <v>25</v>
      </c>
      <c r="J2" s="12">
        <v>30</v>
      </c>
      <c r="K2" s="12">
        <v>27</v>
      </c>
      <c r="L2" s="12">
        <v>20</v>
      </c>
      <c r="M2" s="12"/>
      <c r="N2" s="12">
        <v>15</v>
      </c>
      <c r="O2" s="12">
        <v>30</v>
      </c>
      <c r="P2" s="12"/>
      <c r="Q2" s="12">
        <v>30</v>
      </c>
      <c r="R2" s="12"/>
      <c r="S2" s="12"/>
      <c r="T2" s="12">
        <v>40</v>
      </c>
      <c r="U2" s="12"/>
      <c r="V2" s="12">
        <v>8</v>
      </c>
      <c r="W2" s="12">
        <v>30</v>
      </c>
      <c r="X2" s="12">
        <v>20</v>
      </c>
      <c r="Y2" s="12"/>
      <c r="Z2" s="12">
        <v>30</v>
      </c>
      <c r="AA2" s="12"/>
      <c r="AB2" s="12">
        <v>15</v>
      </c>
      <c r="AC2" s="12"/>
      <c r="AD2" s="12"/>
      <c r="AE2" s="12">
        <v>45</v>
      </c>
      <c r="AF2" s="12">
        <v>35</v>
      </c>
      <c r="AG2" s="12">
        <v>10</v>
      </c>
      <c r="AH2" s="12"/>
      <c r="AI2" s="12"/>
      <c r="AJ2" s="12">
        <v>10</v>
      </c>
      <c r="AK2" s="12"/>
      <c r="AL2" s="12"/>
      <c r="AM2" s="12"/>
      <c r="AN2" s="12">
        <v>11</v>
      </c>
      <c r="AO2" s="12">
        <v>4</v>
      </c>
      <c r="AP2" s="12"/>
      <c r="AQ2" s="12"/>
      <c r="AR2" s="12"/>
      <c r="AS2" s="12"/>
      <c r="AT2" s="12">
        <v>15</v>
      </c>
      <c r="AU2" s="12"/>
      <c r="AV2" s="12"/>
      <c r="AW2" s="12">
        <v>22</v>
      </c>
      <c r="AX2" s="12">
        <v>9</v>
      </c>
      <c r="AY2" s="31"/>
      <c r="AZ2" s="39">
        <f>SUM(C2:AY2)</f>
        <v>506</v>
      </c>
      <c r="BA2" s="37">
        <f>COUNTA(C2:AY2)</f>
        <v>23</v>
      </c>
      <c r="BB2" s="33">
        <f>SUM(C2,E2,J2,AI2,AX2)</f>
        <v>64</v>
      </c>
      <c r="BC2" s="29">
        <f>COUNTA(C2,J2,E2,AI2,AX2)</f>
        <v>3</v>
      </c>
      <c r="BD2" s="28">
        <f>SUM(I2,Q2,T2,U2,Y2)</f>
        <v>95</v>
      </c>
      <c r="BE2" s="29">
        <f>COUNTA(I2,Q2,T2,U2,Y2)</f>
        <v>3</v>
      </c>
      <c r="BF2" s="28">
        <f>SUM(G2,AK2,AL2,D2,AJ2,AU2,N2,L2,AC2)</f>
        <v>45</v>
      </c>
      <c r="BG2" s="29">
        <f>COUNTA(G2,N2,D2,AK2,AL2,AU2,AC2,L2)</f>
        <v>2</v>
      </c>
      <c r="BH2" s="28">
        <f>SUM(Z2,AD2,AF2,AB2,V2,F2,O2,R2,AR2,H2)</f>
        <v>118</v>
      </c>
      <c r="BI2" s="29">
        <f>COUNTA(F2,H2,O2,V2,Z2,AD2,AF2,AB2,AR2,R2)</f>
        <v>5</v>
      </c>
      <c r="BJ2" s="28">
        <f>SUM(M2,AP2,AQ2,P2,AV2,AS2,AH2,AT2)</f>
        <v>15</v>
      </c>
      <c r="BK2" s="29">
        <f>COUNTA(M2,P2,AH2,AP2,AQ2,AS2,AT2,AV2)</f>
        <v>1</v>
      </c>
      <c r="BL2" s="28">
        <f>SUM(AW2,AG2,AO2,AM2,AE2)</f>
        <v>81</v>
      </c>
      <c r="BM2" s="29">
        <f>COUNTA(AW2,AO2,AG2,AE2,AM2)</f>
        <v>4</v>
      </c>
      <c r="BN2" s="28">
        <f>SUM(W2,X2,S2,AN2,AY2,AA2)</f>
        <v>61</v>
      </c>
      <c r="BO2" s="30">
        <f>COUNTA(W2,X2,AN2,AY2,S2,AA2)</f>
        <v>3</v>
      </c>
    </row>
    <row r="3" spans="1:67" s="4" customFormat="1" ht="24.75" customHeight="1" thickBot="1" x14ac:dyDescent="0.3">
      <c r="A3" s="1" t="s">
        <v>8</v>
      </c>
      <c r="B3" s="15">
        <v>8</v>
      </c>
      <c r="C3" s="13">
        <v>8</v>
      </c>
      <c r="D3" s="10"/>
      <c r="E3" s="10"/>
      <c r="F3" s="10"/>
      <c r="G3" s="10"/>
      <c r="H3" s="10"/>
      <c r="I3" s="10">
        <v>6</v>
      </c>
      <c r="J3" s="10">
        <v>11</v>
      </c>
      <c r="K3" s="10">
        <v>10</v>
      </c>
      <c r="L3" s="10" t="s">
        <v>15</v>
      </c>
      <c r="M3" s="10"/>
      <c r="N3" s="10">
        <v>4</v>
      </c>
      <c r="O3" s="10">
        <v>16</v>
      </c>
      <c r="P3" s="10"/>
      <c r="Q3" s="10">
        <v>13</v>
      </c>
      <c r="R3" s="10"/>
      <c r="S3" s="10"/>
      <c r="T3" s="10">
        <v>4</v>
      </c>
      <c r="U3" s="10"/>
      <c r="V3" s="10">
        <v>5</v>
      </c>
      <c r="W3" s="10">
        <v>10</v>
      </c>
      <c r="X3" s="10">
        <v>7</v>
      </c>
      <c r="Y3" s="10"/>
      <c r="Z3" s="10">
        <v>6</v>
      </c>
      <c r="AA3" s="10"/>
      <c r="AB3" s="10">
        <v>10</v>
      </c>
      <c r="AC3" s="10"/>
      <c r="AD3" s="10"/>
      <c r="AE3" s="10">
        <v>4</v>
      </c>
      <c r="AF3" s="10">
        <v>10</v>
      </c>
      <c r="AG3" s="10">
        <v>5</v>
      </c>
      <c r="AH3" s="10"/>
      <c r="AI3" s="10"/>
      <c r="AJ3" s="10">
        <v>8</v>
      </c>
      <c r="AK3" s="10"/>
      <c r="AL3" s="10"/>
      <c r="AM3" s="10"/>
      <c r="AN3" s="10">
        <v>6</v>
      </c>
      <c r="AO3" s="10"/>
      <c r="AP3" s="10"/>
      <c r="AQ3" s="10"/>
      <c r="AR3" s="10"/>
      <c r="AS3" s="10"/>
      <c r="AT3" s="10">
        <v>10</v>
      </c>
      <c r="AU3" s="10"/>
      <c r="AV3" s="10"/>
      <c r="AW3" s="10">
        <v>6</v>
      </c>
      <c r="AX3" s="10">
        <v>5</v>
      </c>
      <c r="AY3" s="32"/>
      <c r="AZ3" s="40">
        <f t="shared" ref="AZ3:AZ30" si="0">SUM(C3:AY3)</f>
        <v>164</v>
      </c>
      <c r="BA3" s="37">
        <f>COUNTA(C3:AY3)</f>
        <v>22</v>
      </c>
      <c r="BB3" s="34">
        <f t="shared" ref="BB3:BB30" si="1">SUM(C3,E3,J3,AI3,AX3)</f>
        <v>24</v>
      </c>
      <c r="BC3" s="26">
        <f t="shared" ref="BC3:BC30" si="2">COUNTA(C3,J3,E3,AI3,AX3)</f>
        <v>3</v>
      </c>
      <c r="BD3" s="22">
        <f t="shared" ref="BD3:BD30" si="3">SUM(I3,Q3,T3,U3,Y3)</f>
        <v>23</v>
      </c>
      <c r="BE3" s="26">
        <f t="shared" ref="BE3:BE30" si="4">COUNTA(I3,Q3,T3,U3,Y3)</f>
        <v>3</v>
      </c>
      <c r="BF3" s="22">
        <f t="shared" ref="BF3:BF30" si="5">SUM(G3,AK3,AL3,D3,AJ3,AU3,N3,L3,AC3)</f>
        <v>12</v>
      </c>
      <c r="BG3" s="26">
        <f t="shared" ref="BG3:BG30" si="6">COUNTA(G3,N3,D3,AK3,AL3,AU3,AC3,L3)</f>
        <v>2</v>
      </c>
      <c r="BH3" s="22">
        <f t="shared" ref="BH3:BH30" si="7">SUM(Z3,AD3,AF3,AB3,V3,F3,O3,R3,AR3,H3)</f>
        <v>47</v>
      </c>
      <c r="BI3" s="26">
        <f t="shared" ref="BI3:BI30" si="8">COUNTA(F3,H3,O3,V3,Z3,AD3,AF3,AB3,AR3,R3)</f>
        <v>5</v>
      </c>
      <c r="BJ3" s="22">
        <f t="shared" ref="BJ3:BJ30" si="9">SUM(M3,AP3,AQ3,P3,AV3,AS3,AH3,AT3)</f>
        <v>10</v>
      </c>
      <c r="BK3" s="26">
        <f t="shared" ref="BK3:BK30" si="10">COUNTA(M3,P3,AH3,AP3,AQ3,AS3,AT3,AV3)</f>
        <v>1</v>
      </c>
      <c r="BL3" s="22">
        <f t="shared" ref="BL3:BL30" si="11">SUM(AW3,AG3,AO3,AM3,AE3)</f>
        <v>15</v>
      </c>
      <c r="BM3" s="26">
        <f t="shared" ref="BM3:BM30" si="12">COUNTA(AW3,AO3,AG3,AE3,AM3)</f>
        <v>3</v>
      </c>
      <c r="BN3" s="22">
        <f t="shared" ref="BN3:BN30" si="13">SUM(W3,X3,S3,AN3,AY3,AA3)</f>
        <v>23</v>
      </c>
      <c r="BO3" s="23">
        <f t="shared" ref="BO3:BO30" si="14">COUNTA(W3,X3,AN3,AY3,S3,AA3)</f>
        <v>3</v>
      </c>
    </row>
    <row r="4" spans="1:67" s="4" customFormat="1" ht="24.75" customHeight="1" thickBot="1" x14ac:dyDescent="0.3">
      <c r="A4" s="1" t="s">
        <v>23</v>
      </c>
      <c r="B4" s="15">
        <v>9</v>
      </c>
      <c r="C4" s="42"/>
      <c r="D4" s="21"/>
      <c r="E4" s="21"/>
      <c r="F4" s="21"/>
      <c r="G4" s="21"/>
      <c r="H4" s="21"/>
      <c r="I4" s="21"/>
      <c r="J4" s="21">
        <v>4</v>
      </c>
      <c r="K4" s="21"/>
      <c r="L4" s="21"/>
      <c r="M4" s="21"/>
      <c r="N4" s="21"/>
      <c r="O4" s="21"/>
      <c r="P4" s="21"/>
      <c r="Q4" s="21"/>
      <c r="R4" s="21">
        <v>1</v>
      </c>
      <c r="S4" s="21"/>
      <c r="T4" s="21"/>
      <c r="U4" s="21"/>
      <c r="V4" s="21"/>
      <c r="W4" s="21"/>
      <c r="X4" s="21"/>
      <c r="Y4" s="21"/>
      <c r="Z4" s="21"/>
      <c r="AA4" s="21"/>
      <c r="AB4" s="21">
        <v>2</v>
      </c>
      <c r="AC4" s="21"/>
      <c r="AD4" s="21"/>
      <c r="AE4" s="21"/>
      <c r="AF4" s="20"/>
      <c r="AG4" s="20"/>
      <c r="AH4" s="20"/>
      <c r="AI4" s="20"/>
      <c r="AJ4" s="20"/>
      <c r="AK4" s="20">
        <v>1</v>
      </c>
      <c r="AL4" s="20">
        <v>3</v>
      </c>
      <c r="AM4" s="20"/>
      <c r="AN4" s="20"/>
      <c r="AO4" s="20"/>
      <c r="AP4" s="20"/>
      <c r="AQ4" s="20"/>
      <c r="AR4" s="20"/>
      <c r="AS4" s="20"/>
      <c r="AT4" s="20">
        <v>5</v>
      </c>
      <c r="AU4" s="20"/>
      <c r="AV4" s="20"/>
      <c r="AW4" s="20"/>
      <c r="AX4" s="21">
        <v>1</v>
      </c>
      <c r="AY4" s="43"/>
      <c r="AZ4" s="40">
        <f t="shared" si="0"/>
        <v>17</v>
      </c>
      <c r="BA4" s="37">
        <f t="shared" ref="BA4:BA30" si="15">COUNTA(C4:AY4)</f>
        <v>7</v>
      </c>
      <c r="BB4" s="34">
        <f t="shared" si="1"/>
        <v>5</v>
      </c>
      <c r="BC4" s="26">
        <f t="shared" si="2"/>
        <v>2</v>
      </c>
      <c r="BD4" s="22">
        <f t="shared" si="3"/>
        <v>0</v>
      </c>
      <c r="BE4" s="26">
        <f t="shared" si="4"/>
        <v>0</v>
      </c>
      <c r="BF4" s="22">
        <f t="shared" si="5"/>
        <v>4</v>
      </c>
      <c r="BG4" s="26">
        <f t="shared" si="6"/>
        <v>2</v>
      </c>
      <c r="BH4" s="22">
        <f t="shared" si="7"/>
        <v>3</v>
      </c>
      <c r="BI4" s="26">
        <f t="shared" si="8"/>
        <v>2</v>
      </c>
      <c r="BJ4" s="22">
        <f t="shared" si="9"/>
        <v>5</v>
      </c>
      <c r="BK4" s="26">
        <f t="shared" si="10"/>
        <v>1</v>
      </c>
      <c r="BL4" s="22">
        <f t="shared" si="11"/>
        <v>0</v>
      </c>
      <c r="BM4" s="26">
        <f t="shared" si="12"/>
        <v>0</v>
      </c>
      <c r="BN4" s="22">
        <f t="shared" si="13"/>
        <v>0</v>
      </c>
      <c r="BO4" s="23">
        <f t="shared" si="14"/>
        <v>0</v>
      </c>
    </row>
    <row r="5" spans="1:67" s="4" customFormat="1" ht="24.75" customHeight="1" thickBot="1" x14ac:dyDescent="0.3">
      <c r="A5" s="1" t="s">
        <v>22</v>
      </c>
      <c r="B5" s="15">
        <v>8</v>
      </c>
      <c r="C5" s="42">
        <v>3</v>
      </c>
      <c r="D5" s="21"/>
      <c r="E5" s="21"/>
      <c r="F5" s="21"/>
      <c r="G5" s="21"/>
      <c r="H5" s="21"/>
      <c r="I5" s="21">
        <v>4</v>
      </c>
      <c r="J5" s="21">
        <v>4</v>
      </c>
      <c r="K5" s="21">
        <v>5</v>
      </c>
      <c r="L5" s="21"/>
      <c r="M5" s="21"/>
      <c r="N5" s="21">
        <v>3</v>
      </c>
      <c r="O5" s="21">
        <v>3</v>
      </c>
      <c r="P5" s="21"/>
      <c r="Q5" s="21">
        <v>4</v>
      </c>
      <c r="R5" s="21"/>
      <c r="S5" s="21"/>
      <c r="T5" s="21"/>
      <c r="U5" s="21"/>
      <c r="V5" s="21">
        <v>3</v>
      </c>
      <c r="W5" s="21">
        <v>3</v>
      </c>
      <c r="X5" s="21">
        <v>4</v>
      </c>
      <c r="Y5" s="21"/>
      <c r="Z5" s="21">
        <v>5</v>
      </c>
      <c r="AA5" s="21"/>
      <c r="AB5" s="21">
        <v>6</v>
      </c>
      <c r="AC5" s="21"/>
      <c r="AD5" s="21"/>
      <c r="AE5" s="43">
        <v>4</v>
      </c>
      <c r="AF5" s="20"/>
      <c r="AG5" s="20">
        <v>4</v>
      </c>
      <c r="AH5" s="20"/>
      <c r="AI5" s="20">
        <v>4</v>
      </c>
      <c r="AJ5" s="20">
        <v>2</v>
      </c>
      <c r="AK5" s="20">
        <v>3</v>
      </c>
      <c r="AL5" s="20"/>
      <c r="AM5" s="20"/>
      <c r="AN5" s="20">
        <v>4</v>
      </c>
      <c r="AO5" s="20"/>
      <c r="AP5" s="20"/>
      <c r="AQ5" s="20"/>
      <c r="AR5" s="20"/>
      <c r="AS5" s="20"/>
      <c r="AT5" s="20">
        <v>9</v>
      </c>
      <c r="AU5" s="20"/>
      <c r="AV5" s="20"/>
      <c r="AW5" s="20"/>
      <c r="AX5" s="44">
        <v>4</v>
      </c>
      <c r="AY5" s="43"/>
      <c r="AZ5" s="40">
        <f t="shared" si="0"/>
        <v>81</v>
      </c>
      <c r="BA5" s="37">
        <f t="shared" si="15"/>
        <v>20</v>
      </c>
      <c r="BB5" s="34">
        <f t="shared" si="1"/>
        <v>15</v>
      </c>
      <c r="BC5" s="26">
        <f t="shared" si="2"/>
        <v>4</v>
      </c>
      <c r="BD5" s="22">
        <f t="shared" si="3"/>
        <v>8</v>
      </c>
      <c r="BE5" s="26">
        <f t="shared" si="4"/>
        <v>2</v>
      </c>
      <c r="BF5" s="22">
        <f t="shared" si="5"/>
        <v>8</v>
      </c>
      <c r="BG5" s="26">
        <f t="shared" si="6"/>
        <v>2</v>
      </c>
      <c r="BH5" s="22">
        <f t="shared" si="7"/>
        <v>17</v>
      </c>
      <c r="BI5" s="26">
        <f t="shared" si="8"/>
        <v>4</v>
      </c>
      <c r="BJ5" s="22">
        <f t="shared" si="9"/>
        <v>9</v>
      </c>
      <c r="BK5" s="26">
        <f t="shared" si="10"/>
        <v>1</v>
      </c>
      <c r="BL5" s="22">
        <f t="shared" si="11"/>
        <v>8</v>
      </c>
      <c r="BM5" s="26">
        <f t="shared" si="12"/>
        <v>2</v>
      </c>
      <c r="BN5" s="22">
        <f t="shared" si="13"/>
        <v>11</v>
      </c>
      <c r="BO5" s="23">
        <f t="shared" si="14"/>
        <v>3</v>
      </c>
    </row>
    <row r="6" spans="1:67" s="4" customFormat="1" ht="24.75" customHeight="1" thickBot="1" x14ac:dyDescent="0.3">
      <c r="A6" s="1" t="s">
        <v>33</v>
      </c>
      <c r="B6" s="16" t="s">
        <v>11</v>
      </c>
      <c r="C6" s="42"/>
      <c r="D6" s="21"/>
      <c r="E6" s="21"/>
      <c r="F6" s="21">
        <v>22</v>
      </c>
      <c r="G6" s="21">
        <v>59</v>
      </c>
      <c r="H6" s="21"/>
      <c r="I6" s="21">
        <v>76</v>
      </c>
      <c r="J6" s="21"/>
      <c r="K6" s="21">
        <v>25</v>
      </c>
      <c r="L6" s="21"/>
      <c r="M6" s="21">
        <v>112</v>
      </c>
      <c r="N6" s="21"/>
      <c r="O6" s="21"/>
      <c r="P6" s="21"/>
      <c r="Q6" s="21"/>
      <c r="R6" s="21"/>
      <c r="S6" s="21"/>
      <c r="T6" s="21"/>
      <c r="U6" s="21">
        <v>25</v>
      </c>
      <c r="V6" s="21">
        <v>52</v>
      </c>
      <c r="W6" s="21"/>
      <c r="X6" s="21"/>
      <c r="Y6" s="21">
        <v>66</v>
      </c>
      <c r="Z6" s="21">
        <v>33</v>
      </c>
      <c r="AA6" s="21">
        <v>26</v>
      </c>
      <c r="AB6" s="21"/>
      <c r="AC6" s="21"/>
      <c r="AD6" s="21"/>
      <c r="AE6" s="43"/>
      <c r="AF6" s="14">
        <v>34</v>
      </c>
      <c r="AG6" s="14">
        <v>59</v>
      </c>
      <c r="AH6" s="14">
        <v>75</v>
      </c>
      <c r="AI6" s="14"/>
      <c r="AJ6" s="14"/>
      <c r="AK6" s="14">
        <v>120</v>
      </c>
      <c r="AL6" s="14"/>
      <c r="AM6" s="14"/>
      <c r="AN6" s="14">
        <v>67</v>
      </c>
      <c r="AO6" s="14"/>
      <c r="AP6" s="14"/>
      <c r="AQ6" s="14"/>
      <c r="AR6" s="14"/>
      <c r="AS6" s="14"/>
      <c r="AT6" s="14"/>
      <c r="AU6" s="14"/>
      <c r="AV6" s="14">
        <v>9</v>
      </c>
      <c r="AW6" s="14">
        <v>78</v>
      </c>
      <c r="AX6" s="44"/>
      <c r="AY6" s="43"/>
      <c r="AZ6" s="40">
        <f t="shared" si="0"/>
        <v>938</v>
      </c>
      <c r="BA6" s="37">
        <f t="shared" si="15"/>
        <v>17</v>
      </c>
      <c r="BB6" s="34">
        <f t="shared" si="1"/>
        <v>0</v>
      </c>
      <c r="BC6" s="26">
        <f t="shared" si="2"/>
        <v>0</v>
      </c>
      <c r="BD6" s="22">
        <f t="shared" si="3"/>
        <v>167</v>
      </c>
      <c r="BE6" s="26">
        <f t="shared" si="4"/>
        <v>3</v>
      </c>
      <c r="BF6" s="22">
        <f t="shared" si="5"/>
        <v>179</v>
      </c>
      <c r="BG6" s="26">
        <f t="shared" si="6"/>
        <v>2</v>
      </c>
      <c r="BH6" s="22">
        <f t="shared" si="7"/>
        <v>141</v>
      </c>
      <c r="BI6" s="26">
        <f t="shared" si="8"/>
        <v>4</v>
      </c>
      <c r="BJ6" s="22">
        <f t="shared" si="9"/>
        <v>196</v>
      </c>
      <c r="BK6" s="26">
        <f t="shared" si="10"/>
        <v>3</v>
      </c>
      <c r="BL6" s="22">
        <f t="shared" si="11"/>
        <v>137</v>
      </c>
      <c r="BM6" s="26">
        <f t="shared" si="12"/>
        <v>2</v>
      </c>
      <c r="BN6" s="22">
        <f t="shared" si="13"/>
        <v>93</v>
      </c>
      <c r="BO6" s="23">
        <f t="shared" si="14"/>
        <v>2</v>
      </c>
    </row>
    <row r="7" spans="1:67" s="4" customFormat="1" ht="24.75" customHeight="1" thickBot="1" x14ac:dyDescent="0.3">
      <c r="A7" s="1" t="s">
        <v>9</v>
      </c>
      <c r="B7" s="16" t="s">
        <v>13</v>
      </c>
      <c r="C7" s="42"/>
      <c r="D7" s="21">
        <v>55</v>
      </c>
      <c r="E7" s="21"/>
      <c r="F7" s="21">
        <v>18</v>
      </c>
      <c r="G7" s="21"/>
      <c r="H7" s="21"/>
      <c r="I7" s="21">
        <v>60</v>
      </c>
      <c r="J7" s="21"/>
      <c r="K7" s="21">
        <v>22</v>
      </c>
      <c r="L7" s="21"/>
      <c r="M7" s="21">
        <v>57</v>
      </c>
      <c r="N7" s="21"/>
      <c r="O7" s="21"/>
      <c r="P7" s="21"/>
      <c r="Q7" s="21"/>
      <c r="R7" s="21"/>
      <c r="S7" s="21">
        <v>50</v>
      </c>
      <c r="T7" s="21">
        <v>80</v>
      </c>
      <c r="U7" s="21">
        <v>24</v>
      </c>
      <c r="V7" s="21">
        <v>25</v>
      </c>
      <c r="W7" s="21"/>
      <c r="X7" s="21"/>
      <c r="Y7" s="21"/>
      <c r="Z7" s="21"/>
      <c r="AA7" s="21">
        <v>24</v>
      </c>
      <c r="AB7" s="21"/>
      <c r="AC7" s="21"/>
      <c r="AD7" s="21"/>
      <c r="AE7" s="43"/>
      <c r="AF7" s="14">
        <v>24</v>
      </c>
      <c r="AG7" s="14"/>
      <c r="AH7" s="14"/>
      <c r="AI7" s="14"/>
      <c r="AJ7" s="14"/>
      <c r="AK7" s="14"/>
      <c r="AL7" s="14"/>
      <c r="AM7" s="14"/>
      <c r="AN7" s="14">
        <v>27</v>
      </c>
      <c r="AO7" s="14"/>
      <c r="AP7" s="14"/>
      <c r="AQ7" s="14"/>
      <c r="AR7" s="14"/>
      <c r="AS7" s="14"/>
      <c r="AT7" s="14"/>
      <c r="AU7" s="14"/>
      <c r="AV7" s="14">
        <v>29</v>
      </c>
      <c r="AW7" s="10">
        <v>76</v>
      </c>
      <c r="AX7" s="44"/>
      <c r="AY7" s="43"/>
      <c r="AZ7" s="40">
        <f t="shared" si="0"/>
        <v>571</v>
      </c>
      <c r="BA7" s="37">
        <f t="shared" si="15"/>
        <v>14</v>
      </c>
      <c r="BB7" s="34">
        <f t="shared" si="1"/>
        <v>0</v>
      </c>
      <c r="BC7" s="26">
        <f t="shared" si="2"/>
        <v>0</v>
      </c>
      <c r="BD7" s="22">
        <f t="shared" si="3"/>
        <v>164</v>
      </c>
      <c r="BE7" s="26">
        <f t="shared" si="4"/>
        <v>3</v>
      </c>
      <c r="BF7" s="22">
        <f t="shared" si="5"/>
        <v>55</v>
      </c>
      <c r="BG7" s="26">
        <f t="shared" si="6"/>
        <v>1</v>
      </c>
      <c r="BH7" s="22">
        <f t="shared" si="7"/>
        <v>67</v>
      </c>
      <c r="BI7" s="26">
        <f t="shared" si="8"/>
        <v>3</v>
      </c>
      <c r="BJ7" s="22">
        <f t="shared" si="9"/>
        <v>86</v>
      </c>
      <c r="BK7" s="26">
        <f t="shared" si="10"/>
        <v>2</v>
      </c>
      <c r="BL7" s="22">
        <f t="shared" si="11"/>
        <v>76</v>
      </c>
      <c r="BM7" s="26">
        <f t="shared" si="12"/>
        <v>1</v>
      </c>
      <c r="BN7" s="22">
        <f t="shared" si="13"/>
        <v>101</v>
      </c>
      <c r="BO7" s="23">
        <f t="shared" si="14"/>
        <v>3</v>
      </c>
    </row>
    <row r="8" spans="1:67" s="4" customFormat="1" ht="24.75" customHeight="1" thickBot="1" x14ac:dyDescent="0.3">
      <c r="A8" s="1" t="s">
        <v>32</v>
      </c>
      <c r="B8" s="16" t="s">
        <v>12</v>
      </c>
      <c r="C8" s="42"/>
      <c r="D8" s="21"/>
      <c r="E8" s="21"/>
      <c r="F8" s="21">
        <v>25</v>
      </c>
      <c r="G8" s="21"/>
      <c r="H8" s="21"/>
      <c r="I8" s="21">
        <v>59</v>
      </c>
      <c r="J8" s="21"/>
      <c r="K8" s="21">
        <v>19</v>
      </c>
      <c r="L8" s="21"/>
      <c r="M8" s="21"/>
      <c r="N8" s="21"/>
      <c r="O8" s="21">
        <v>24</v>
      </c>
      <c r="P8" s="21"/>
      <c r="Q8" s="21"/>
      <c r="R8" s="21"/>
      <c r="S8" s="21">
        <v>50</v>
      </c>
      <c r="T8" s="21"/>
      <c r="U8" s="21">
        <v>26</v>
      </c>
      <c r="V8" s="21">
        <v>30</v>
      </c>
      <c r="W8" s="21"/>
      <c r="X8" s="21"/>
      <c r="Y8" s="21"/>
      <c r="Z8" s="21">
        <v>44</v>
      </c>
      <c r="AA8" s="21">
        <v>28</v>
      </c>
      <c r="AB8" s="21"/>
      <c r="AC8" s="21"/>
      <c r="AD8" s="21"/>
      <c r="AE8" s="43"/>
      <c r="AF8" s="14">
        <v>23</v>
      </c>
      <c r="AG8" s="14"/>
      <c r="AH8" s="14">
        <v>24</v>
      </c>
      <c r="AI8" s="14"/>
      <c r="AJ8" s="14"/>
      <c r="AK8" s="14">
        <v>30</v>
      </c>
      <c r="AL8" s="14"/>
      <c r="AM8" s="14"/>
      <c r="AN8" s="14">
        <v>55</v>
      </c>
      <c r="AO8" s="14"/>
      <c r="AP8" s="14"/>
      <c r="AQ8" s="14"/>
      <c r="AR8" s="14"/>
      <c r="AS8" s="14"/>
      <c r="AT8" s="14"/>
      <c r="AU8" s="14"/>
      <c r="AV8" s="14">
        <v>82</v>
      </c>
      <c r="AW8" s="45"/>
      <c r="AX8" s="21"/>
      <c r="AY8" s="43"/>
      <c r="AZ8" s="40">
        <f t="shared" si="0"/>
        <v>519</v>
      </c>
      <c r="BA8" s="37">
        <f t="shared" si="15"/>
        <v>14</v>
      </c>
      <c r="BB8" s="34">
        <f t="shared" si="1"/>
        <v>0</v>
      </c>
      <c r="BC8" s="26">
        <f t="shared" si="2"/>
        <v>0</v>
      </c>
      <c r="BD8" s="22">
        <f t="shared" si="3"/>
        <v>85</v>
      </c>
      <c r="BE8" s="26">
        <f t="shared" si="4"/>
        <v>2</v>
      </c>
      <c r="BF8" s="22">
        <f t="shared" si="5"/>
        <v>30</v>
      </c>
      <c r="BG8" s="26">
        <f t="shared" si="6"/>
        <v>1</v>
      </c>
      <c r="BH8" s="22">
        <f t="shared" si="7"/>
        <v>146</v>
      </c>
      <c r="BI8" s="26">
        <f t="shared" si="8"/>
        <v>5</v>
      </c>
      <c r="BJ8" s="22">
        <f t="shared" si="9"/>
        <v>106</v>
      </c>
      <c r="BK8" s="26">
        <f t="shared" si="10"/>
        <v>2</v>
      </c>
      <c r="BL8" s="22">
        <f t="shared" si="11"/>
        <v>0</v>
      </c>
      <c r="BM8" s="26">
        <f t="shared" si="12"/>
        <v>0</v>
      </c>
      <c r="BN8" s="22">
        <f t="shared" si="13"/>
        <v>133</v>
      </c>
      <c r="BO8" s="23">
        <f t="shared" si="14"/>
        <v>3</v>
      </c>
    </row>
    <row r="9" spans="1:67" s="4" customFormat="1" ht="24.75" customHeight="1" thickBot="1" x14ac:dyDescent="0.3">
      <c r="A9" s="1" t="s">
        <v>31</v>
      </c>
      <c r="B9" s="17">
        <v>10</v>
      </c>
      <c r="C9" s="42"/>
      <c r="D9" s="21"/>
      <c r="E9" s="21"/>
      <c r="F9" s="21">
        <v>22</v>
      </c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>
        <v>22</v>
      </c>
      <c r="AB9" s="21"/>
      <c r="AC9" s="21"/>
      <c r="AD9" s="21"/>
      <c r="AE9" s="43"/>
      <c r="AF9" s="10">
        <v>24</v>
      </c>
      <c r="AG9" s="10">
        <v>29</v>
      </c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>
        <v>35</v>
      </c>
      <c r="AW9" s="44"/>
      <c r="AX9" s="21"/>
      <c r="AY9" s="43"/>
      <c r="AZ9" s="40">
        <f t="shared" si="0"/>
        <v>132</v>
      </c>
      <c r="BA9" s="37">
        <f t="shared" si="15"/>
        <v>5</v>
      </c>
      <c r="BB9" s="34">
        <f t="shared" si="1"/>
        <v>0</v>
      </c>
      <c r="BC9" s="26">
        <f t="shared" si="2"/>
        <v>0</v>
      </c>
      <c r="BD9" s="22">
        <f t="shared" si="3"/>
        <v>0</v>
      </c>
      <c r="BE9" s="26">
        <f t="shared" si="4"/>
        <v>0</v>
      </c>
      <c r="BF9" s="22">
        <f t="shared" si="5"/>
        <v>0</v>
      </c>
      <c r="BG9" s="26">
        <f t="shared" si="6"/>
        <v>0</v>
      </c>
      <c r="BH9" s="22">
        <f t="shared" si="7"/>
        <v>46</v>
      </c>
      <c r="BI9" s="26">
        <f t="shared" si="8"/>
        <v>2</v>
      </c>
      <c r="BJ9" s="22">
        <f t="shared" si="9"/>
        <v>35</v>
      </c>
      <c r="BK9" s="26">
        <f t="shared" si="10"/>
        <v>1</v>
      </c>
      <c r="BL9" s="22">
        <f t="shared" si="11"/>
        <v>29</v>
      </c>
      <c r="BM9" s="26">
        <f t="shared" si="12"/>
        <v>1</v>
      </c>
      <c r="BN9" s="22">
        <f t="shared" si="13"/>
        <v>22</v>
      </c>
      <c r="BO9" s="23">
        <f t="shared" si="14"/>
        <v>1</v>
      </c>
    </row>
    <row r="10" spans="1:67" s="4" customFormat="1" ht="24.75" customHeight="1" thickBot="1" x14ac:dyDescent="0.3">
      <c r="A10" s="3" t="s">
        <v>18</v>
      </c>
      <c r="B10" s="18" t="s">
        <v>14</v>
      </c>
      <c r="C10" s="46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>
        <v>32</v>
      </c>
      <c r="U10" s="20"/>
      <c r="V10" s="20"/>
      <c r="W10" s="20"/>
      <c r="X10" s="20"/>
      <c r="Y10" s="20"/>
      <c r="Z10" s="20"/>
      <c r="AA10" s="20"/>
      <c r="AB10" s="21"/>
      <c r="AC10" s="21"/>
      <c r="AD10" s="21"/>
      <c r="AE10" s="43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>
        <v>25</v>
      </c>
      <c r="AR10" s="10"/>
      <c r="AS10" s="10"/>
      <c r="AT10" s="10"/>
      <c r="AU10" s="10"/>
      <c r="AV10" s="10"/>
      <c r="AW10" s="44"/>
      <c r="AX10" s="21"/>
      <c r="AY10" s="43"/>
      <c r="AZ10" s="40">
        <f t="shared" si="0"/>
        <v>57</v>
      </c>
      <c r="BA10" s="37">
        <f t="shared" si="15"/>
        <v>2</v>
      </c>
      <c r="BB10" s="34">
        <f t="shared" si="1"/>
        <v>0</v>
      </c>
      <c r="BC10" s="26">
        <f t="shared" si="2"/>
        <v>0</v>
      </c>
      <c r="BD10" s="22">
        <f t="shared" si="3"/>
        <v>32</v>
      </c>
      <c r="BE10" s="26">
        <f t="shared" si="4"/>
        <v>1</v>
      </c>
      <c r="BF10" s="22">
        <f t="shared" si="5"/>
        <v>0</v>
      </c>
      <c r="BG10" s="26">
        <f t="shared" si="6"/>
        <v>0</v>
      </c>
      <c r="BH10" s="22">
        <f t="shared" si="7"/>
        <v>0</v>
      </c>
      <c r="BI10" s="26">
        <f t="shared" si="8"/>
        <v>0</v>
      </c>
      <c r="BJ10" s="22">
        <f t="shared" si="9"/>
        <v>25</v>
      </c>
      <c r="BK10" s="26">
        <f t="shared" si="10"/>
        <v>1</v>
      </c>
      <c r="BL10" s="22">
        <f t="shared" si="11"/>
        <v>0</v>
      </c>
      <c r="BM10" s="26">
        <f t="shared" si="12"/>
        <v>0</v>
      </c>
      <c r="BN10" s="22">
        <f t="shared" si="13"/>
        <v>0</v>
      </c>
      <c r="BO10" s="23">
        <f t="shared" si="14"/>
        <v>0</v>
      </c>
    </row>
    <row r="11" spans="1:67" s="4" customFormat="1" ht="24.75" customHeight="1" thickBot="1" x14ac:dyDescent="0.3">
      <c r="A11" s="3" t="s">
        <v>17</v>
      </c>
      <c r="B11" s="18" t="s">
        <v>19</v>
      </c>
      <c r="C11" s="46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1"/>
      <c r="AC11" s="21"/>
      <c r="AD11" s="21"/>
      <c r="AE11" s="43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>
        <v>24</v>
      </c>
      <c r="AR11" s="10"/>
      <c r="AS11" s="10"/>
      <c r="AT11" s="10"/>
      <c r="AU11" s="10"/>
      <c r="AV11" s="10"/>
      <c r="AW11" s="44"/>
      <c r="AX11" s="21"/>
      <c r="AY11" s="43"/>
      <c r="AZ11" s="40">
        <f t="shared" si="0"/>
        <v>24</v>
      </c>
      <c r="BA11" s="37">
        <f t="shared" si="15"/>
        <v>1</v>
      </c>
      <c r="BB11" s="34">
        <f t="shared" si="1"/>
        <v>0</v>
      </c>
      <c r="BC11" s="26">
        <f t="shared" si="2"/>
        <v>0</v>
      </c>
      <c r="BD11" s="22">
        <f t="shared" si="3"/>
        <v>0</v>
      </c>
      <c r="BE11" s="26">
        <f t="shared" si="4"/>
        <v>0</v>
      </c>
      <c r="BF11" s="22">
        <f t="shared" si="5"/>
        <v>0</v>
      </c>
      <c r="BG11" s="26">
        <f t="shared" si="6"/>
        <v>0</v>
      </c>
      <c r="BH11" s="22">
        <f t="shared" si="7"/>
        <v>0</v>
      </c>
      <c r="BI11" s="26">
        <f t="shared" si="8"/>
        <v>0</v>
      </c>
      <c r="BJ11" s="22">
        <f t="shared" si="9"/>
        <v>24</v>
      </c>
      <c r="BK11" s="26">
        <f t="shared" si="10"/>
        <v>1</v>
      </c>
      <c r="BL11" s="22">
        <f t="shared" si="11"/>
        <v>0</v>
      </c>
      <c r="BM11" s="26">
        <f t="shared" si="12"/>
        <v>0</v>
      </c>
      <c r="BN11" s="22">
        <f t="shared" si="13"/>
        <v>0</v>
      </c>
      <c r="BO11" s="23">
        <f t="shared" si="14"/>
        <v>0</v>
      </c>
    </row>
    <row r="12" spans="1:67" s="4" customFormat="1" ht="24.75" customHeight="1" thickBot="1" x14ac:dyDescent="0.3">
      <c r="A12" s="3" t="s">
        <v>16</v>
      </c>
      <c r="B12" s="18">
        <v>7.8</v>
      </c>
      <c r="C12" s="46"/>
      <c r="D12" s="20"/>
      <c r="E12" s="20"/>
      <c r="F12" s="20"/>
      <c r="G12" s="20"/>
      <c r="H12" s="20"/>
      <c r="I12" s="20">
        <v>21</v>
      </c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>
        <v>20</v>
      </c>
      <c r="AA12" s="20"/>
      <c r="AB12" s="21"/>
      <c r="AC12" s="21"/>
      <c r="AD12" s="21"/>
      <c r="AE12" s="43"/>
      <c r="AF12" s="10"/>
      <c r="AG12" s="10"/>
      <c r="AH12" s="10">
        <v>46</v>
      </c>
      <c r="AI12" s="10"/>
      <c r="AJ12" s="10"/>
      <c r="AK12" s="10"/>
      <c r="AL12" s="10"/>
      <c r="AM12" s="10"/>
      <c r="AN12" s="10"/>
      <c r="AO12" s="10"/>
      <c r="AP12" s="10"/>
      <c r="AQ12" s="10">
        <v>25</v>
      </c>
      <c r="AR12" s="10"/>
      <c r="AS12" s="10"/>
      <c r="AT12" s="10"/>
      <c r="AU12" s="10"/>
      <c r="AV12" s="10"/>
      <c r="AW12" s="44">
        <v>6</v>
      </c>
      <c r="AX12" s="21"/>
      <c r="AY12" s="43"/>
      <c r="AZ12" s="40">
        <f t="shared" si="0"/>
        <v>118</v>
      </c>
      <c r="BA12" s="37">
        <f t="shared" si="15"/>
        <v>5</v>
      </c>
      <c r="BB12" s="34">
        <f t="shared" si="1"/>
        <v>0</v>
      </c>
      <c r="BC12" s="26">
        <f t="shared" si="2"/>
        <v>0</v>
      </c>
      <c r="BD12" s="22">
        <f t="shared" si="3"/>
        <v>21</v>
      </c>
      <c r="BE12" s="26">
        <f t="shared" si="4"/>
        <v>1</v>
      </c>
      <c r="BF12" s="22">
        <f t="shared" si="5"/>
        <v>0</v>
      </c>
      <c r="BG12" s="26">
        <f t="shared" si="6"/>
        <v>0</v>
      </c>
      <c r="BH12" s="22">
        <f t="shared" si="7"/>
        <v>20</v>
      </c>
      <c r="BI12" s="26">
        <f t="shared" si="8"/>
        <v>1</v>
      </c>
      <c r="BJ12" s="22">
        <f t="shared" si="9"/>
        <v>71</v>
      </c>
      <c r="BK12" s="26">
        <f t="shared" si="10"/>
        <v>2</v>
      </c>
      <c r="BL12" s="22">
        <f t="shared" si="11"/>
        <v>6</v>
      </c>
      <c r="BM12" s="26">
        <f t="shared" si="12"/>
        <v>1</v>
      </c>
      <c r="BN12" s="22">
        <f t="shared" si="13"/>
        <v>0</v>
      </c>
      <c r="BO12" s="23">
        <f t="shared" si="14"/>
        <v>0</v>
      </c>
    </row>
    <row r="13" spans="1:67" s="4" customFormat="1" ht="24.75" customHeight="1" thickBot="1" x14ac:dyDescent="0.3">
      <c r="A13" s="3" t="s">
        <v>5</v>
      </c>
      <c r="B13" s="18" t="s">
        <v>20</v>
      </c>
      <c r="C13" s="46"/>
      <c r="D13" s="20"/>
      <c r="E13" s="20"/>
      <c r="F13" s="20"/>
      <c r="G13" s="20"/>
      <c r="H13" s="20"/>
      <c r="I13" s="20">
        <v>26</v>
      </c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>
        <v>56</v>
      </c>
      <c r="U13" s="20"/>
      <c r="V13" s="20"/>
      <c r="W13" s="20"/>
      <c r="X13" s="20"/>
      <c r="Y13" s="20"/>
      <c r="Z13" s="20"/>
      <c r="AA13" s="20"/>
      <c r="AB13" s="21"/>
      <c r="AC13" s="21"/>
      <c r="AD13" s="21"/>
      <c r="AE13" s="21"/>
      <c r="AF13" s="20"/>
      <c r="AG13" s="20"/>
      <c r="AH13" s="20">
        <v>46</v>
      </c>
      <c r="AI13" s="20"/>
      <c r="AJ13" s="20"/>
      <c r="AK13" s="20"/>
      <c r="AL13" s="20"/>
      <c r="AM13" s="20"/>
      <c r="AN13" s="20"/>
      <c r="AO13" s="20"/>
      <c r="AP13" s="20"/>
      <c r="AQ13" s="20">
        <v>26</v>
      </c>
      <c r="AR13" s="20"/>
      <c r="AS13" s="20"/>
      <c r="AT13" s="21"/>
      <c r="AU13" s="21"/>
      <c r="AV13" s="21"/>
      <c r="AW13" s="21">
        <v>12</v>
      </c>
      <c r="AX13" s="21"/>
      <c r="AY13" s="43"/>
      <c r="AZ13" s="40">
        <f t="shared" si="0"/>
        <v>166</v>
      </c>
      <c r="BA13" s="37">
        <f t="shared" si="15"/>
        <v>5</v>
      </c>
      <c r="BB13" s="34">
        <f t="shared" si="1"/>
        <v>0</v>
      </c>
      <c r="BC13" s="26">
        <f t="shared" si="2"/>
        <v>0</v>
      </c>
      <c r="BD13" s="22">
        <f t="shared" si="3"/>
        <v>82</v>
      </c>
      <c r="BE13" s="26">
        <f t="shared" si="4"/>
        <v>2</v>
      </c>
      <c r="BF13" s="22">
        <f t="shared" si="5"/>
        <v>0</v>
      </c>
      <c r="BG13" s="26">
        <f t="shared" si="6"/>
        <v>0</v>
      </c>
      <c r="BH13" s="22">
        <f t="shared" si="7"/>
        <v>0</v>
      </c>
      <c r="BI13" s="26">
        <f t="shared" si="8"/>
        <v>0</v>
      </c>
      <c r="BJ13" s="22">
        <f t="shared" si="9"/>
        <v>72</v>
      </c>
      <c r="BK13" s="26">
        <f t="shared" si="10"/>
        <v>2</v>
      </c>
      <c r="BL13" s="22">
        <f t="shared" si="11"/>
        <v>12</v>
      </c>
      <c r="BM13" s="26">
        <f t="shared" si="12"/>
        <v>1</v>
      </c>
      <c r="BN13" s="22">
        <f t="shared" si="13"/>
        <v>0</v>
      </c>
      <c r="BO13" s="23">
        <f t="shared" si="14"/>
        <v>0</v>
      </c>
    </row>
    <row r="14" spans="1:67" s="4" customFormat="1" ht="24.75" customHeight="1" thickBot="1" x14ac:dyDescent="0.3">
      <c r="A14" s="1" t="s">
        <v>10</v>
      </c>
      <c r="B14" s="19" t="s">
        <v>14</v>
      </c>
      <c r="C14" s="13">
        <v>1</v>
      </c>
      <c r="D14" s="10"/>
      <c r="E14" s="10"/>
      <c r="F14" s="10"/>
      <c r="G14" s="10"/>
      <c r="H14" s="10"/>
      <c r="I14" s="10">
        <v>3</v>
      </c>
      <c r="J14" s="10"/>
      <c r="K14" s="10"/>
      <c r="L14" s="10">
        <v>2</v>
      </c>
      <c r="M14" s="10">
        <v>4</v>
      </c>
      <c r="N14" s="10"/>
      <c r="O14" s="10">
        <v>3</v>
      </c>
      <c r="P14" s="10"/>
      <c r="Q14" s="10"/>
      <c r="R14" s="10"/>
      <c r="S14" s="14">
        <v>3</v>
      </c>
      <c r="T14" s="14"/>
      <c r="U14" s="14"/>
      <c r="V14" s="14"/>
      <c r="W14" s="14"/>
      <c r="X14" s="14">
        <v>2</v>
      </c>
      <c r="Y14" s="14"/>
      <c r="Z14" s="14"/>
      <c r="AA14" s="14"/>
      <c r="AB14" s="44"/>
      <c r="AC14" s="21"/>
      <c r="AD14" s="21"/>
      <c r="AE14" s="43"/>
      <c r="AF14" s="10">
        <v>3</v>
      </c>
      <c r="AG14" s="10">
        <v>1</v>
      </c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>
        <v>7</v>
      </c>
      <c r="AT14" s="44"/>
      <c r="AU14" s="21"/>
      <c r="AV14" s="21"/>
      <c r="AW14" s="21"/>
      <c r="AX14" s="21"/>
      <c r="AY14" s="43"/>
      <c r="AZ14" s="40">
        <f t="shared" si="0"/>
        <v>29</v>
      </c>
      <c r="BA14" s="37">
        <f t="shared" si="15"/>
        <v>10</v>
      </c>
      <c r="BB14" s="34">
        <f t="shared" si="1"/>
        <v>1</v>
      </c>
      <c r="BC14" s="26">
        <f t="shared" si="2"/>
        <v>1</v>
      </c>
      <c r="BD14" s="22">
        <f t="shared" si="3"/>
        <v>3</v>
      </c>
      <c r="BE14" s="26">
        <f t="shared" si="4"/>
        <v>1</v>
      </c>
      <c r="BF14" s="22">
        <f t="shared" si="5"/>
        <v>2</v>
      </c>
      <c r="BG14" s="26">
        <f t="shared" si="6"/>
        <v>1</v>
      </c>
      <c r="BH14" s="22">
        <f t="shared" si="7"/>
        <v>6</v>
      </c>
      <c r="BI14" s="26">
        <f t="shared" si="8"/>
        <v>2</v>
      </c>
      <c r="BJ14" s="22">
        <f t="shared" si="9"/>
        <v>11</v>
      </c>
      <c r="BK14" s="26">
        <f t="shared" si="10"/>
        <v>2</v>
      </c>
      <c r="BL14" s="22">
        <f t="shared" si="11"/>
        <v>1</v>
      </c>
      <c r="BM14" s="26">
        <f t="shared" si="12"/>
        <v>1</v>
      </c>
      <c r="BN14" s="22">
        <f t="shared" si="13"/>
        <v>5</v>
      </c>
      <c r="BO14" s="23">
        <f t="shared" si="14"/>
        <v>2</v>
      </c>
    </row>
    <row r="15" spans="1:67" s="4" customFormat="1" ht="24.75" customHeight="1" thickBot="1" x14ac:dyDescent="0.3">
      <c r="A15" s="3" t="s">
        <v>6</v>
      </c>
      <c r="B15" s="18">
        <v>10</v>
      </c>
      <c r="C15" s="47">
        <v>10</v>
      </c>
      <c r="D15" s="48">
        <v>9</v>
      </c>
      <c r="E15" s="48">
        <v>10</v>
      </c>
      <c r="F15" s="48">
        <v>10</v>
      </c>
      <c r="G15" s="48">
        <v>10</v>
      </c>
      <c r="H15" s="48">
        <v>10</v>
      </c>
      <c r="I15" s="48">
        <v>10</v>
      </c>
      <c r="J15" s="48">
        <v>10</v>
      </c>
      <c r="K15" s="48"/>
      <c r="L15" s="48">
        <v>8</v>
      </c>
      <c r="M15" s="48">
        <v>10</v>
      </c>
      <c r="N15" s="48">
        <v>8</v>
      </c>
      <c r="O15" s="48"/>
      <c r="P15" s="48">
        <v>10</v>
      </c>
      <c r="Q15" s="48">
        <v>10</v>
      </c>
      <c r="R15" s="49">
        <v>10</v>
      </c>
      <c r="S15" s="10">
        <v>7</v>
      </c>
      <c r="T15" s="10">
        <v>10</v>
      </c>
      <c r="U15" s="10">
        <v>9</v>
      </c>
      <c r="V15" s="10">
        <v>10</v>
      </c>
      <c r="W15" s="10">
        <v>10</v>
      </c>
      <c r="X15" s="10"/>
      <c r="Y15" s="10">
        <v>9</v>
      </c>
      <c r="Z15" s="10"/>
      <c r="AA15" s="10">
        <v>10</v>
      </c>
      <c r="AB15" s="44">
        <v>6</v>
      </c>
      <c r="AC15" s="21"/>
      <c r="AD15" s="21">
        <v>10</v>
      </c>
      <c r="AE15" s="21">
        <v>12</v>
      </c>
      <c r="AF15" s="48">
        <v>9</v>
      </c>
      <c r="AG15" s="48">
        <v>10</v>
      </c>
      <c r="AH15" s="48"/>
      <c r="AI15" s="48">
        <v>10</v>
      </c>
      <c r="AJ15" s="48">
        <v>10</v>
      </c>
      <c r="AK15" s="48">
        <v>10</v>
      </c>
      <c r="AL15" s="48">
        <v>10</v>
      </c>
      <c r="AM15" s="48">
        <v>9</v>
      </c>
      <c r="AN15" s="48">
        <v>10</v>
      </c>
      <c r="AO15" s="48">
        <v>8</v>
      </c>
      <c r="AP15" s="48">
        <v>10</v>
      </c>
      <c r="AQ15" s="48">
        <v>10</v>
      </c>
      <c r="AR15" s="48"/>
      <c r="AS15" s="48">
        <v>10</v>
      </c>
      <c r="AT15" s="21"/>
      <c r="AU15" s="21">
        <v>10</v>
      </c>
      <c r="AV15" s="21">
        <v>10</v>
      </c>
      <c r="AW15" s="21">
        <v>10</v>
      </c>
      <c r="AX15" s="21">
        <v>10</v>
      </c>
      <c r="AY15" s="43"/>
      <c r="AZ15" s="40">
        <f t="shared" si="0"/>
        <v>384</v>
      </c>
      <c r="BA15" s="37">
        <f t="shared" si="15"/>
        <v>40</v>
      </c>
      <c r="BB15" s="34">
        <f t="shared" si="1"/>
        <v>50</v>
      </c>
      <c r="BC15" s="26">
        <f t="shared" si="2"/>
        <v>5</v>
      </c>
      <c r="BD15" s="22">
        <f t="shared" si="3"/>
        <v>48</v>
      </c>
      <c r="BE15" s="26">
        <f t="shared" si="4"/>
        <v>5</v>
      </c>
      <c r="BF15" s="22">
        <f t="shared" si="5"/>
        <v>75</v>
      </c>
      <c r="BG15" s="26">
        <f t="shared" si="6"/>
        <v>7</v>
      </c>
      <c r="BH15" s="22">
        <f t="shared" si="7"/>
        <v>65</v>
      </c>
      <c r="BI15" s="26">
        <f t="shared" si="8"/>
        <v>7</v>
      </c>
      <c r="BJ15" s="22">
        <f t="shared" si="9"/>
        <v>60</v>
      </c>
      <c r="BK15" s="26">
        <f t="shared" si="10"/>
        <v>6</v>
      </c>
      <c r="BL15" s="22">
        <f t="shared" si="11"/>
        <v>49</v>
      </c>
      <c r="BM15" s="26">
        <f t="shared" si="12"/>
        <v>5</v>
      </c>
      <c r="BN15" s="22">
        <f t="shared" si="13"/>
        <v>37</v>
      </c>
      <c r="BO15" s="23">
        <f t="shared" si="14"/>
        <v>4</v>
      </c>
    </row>
    <row r="16" spans="1:67" s="4" customFormat="1" ht="24.75" customHeight="1" thickBot="1" x14ac:dyDescent="0.3">
      <c r="A16" s="6" t="s">
        <v>21</v>
      </c>
      <c r="B16" s="17" t="s">
        <v>14</v>
      </c>
      <c r="C16" s="42">
        <v>22</v>
      </c>
      <c r="D16" s="21">
        <v>5</v>
      </c>
      <c r="E16" s="21"/>
      <c r="F16" s="21"/>
      <c r="G16" s="21"/>
      <c r="H16" s="21"/>
      <c r="I16" s="21"/>
      <c r="J16" s="21"/>
      <c r="K16" s="21"/>
      <c r="L16" s="21"/>
      <c r="M16" s="21">
        <v>8</v>
      </c>
      <c r="N16" s="21"/>
      <c r="O16" s="21"/>
      <c r="P16" s="21"/>
      <c r="Q16" s="21"/>
      <c r="R16" s="21"/>
      <c r="S16" s="48"/>
      <c r="T16" s="48">
        <v>2</v>
      </c>
      <c r="U16" s="48"/>
      <c r="V16" s="48"/>
      <c r="W16" s="48"/>
      <c r="X16" s="48">
        <v>3</v>
      </c>
      <c r="Y16" s="48"/>
      <c r="Z16" s="48"/>
      <c r="AA16" s="48"/>
      <c r="AB16" s="21">
        <v>7</v>
      </c>
      <c r="AC16" s="21"/>
      <c r="AD16" s="21"/>
      <c r="AE16" s="21"/>
      <c r="AF16" s="21"/>
      <c r="AG16" s="21"/>
      <c r="AH16" s="21"/>
      <c r="AI16" s="21"/>
      <c r="AJ16" s="21"/>
      <c r="AK16" s="21"/>
      <c r="AL16" s="21">
        <v>3</v>
      </c>
      <c r="AM16" s="21"/>
      <c r="AN16" s="21"/>
      <c r="AO16" s="21"/>
      <c r="AP16" s="21"/>
      <c r="AQ16" s="21"/>
      <c r="AR16" s="21">
        <v>7</v>
      </c>
      <c r="AS16" s="21">
        <v>7</v>
      </c>
      <c r="AT16" s="21"/>
      <c r="AU16" s="21"/>
      <c r="AV16" s="21"/>
      <c r="AW16" s="21"/>
      <c r="AX16" s="21">
        <v>4</v>
      </c>
      <c r="AY16" s="43"/>
      <c r="AZ16" s="40">
        <f t="shared" si="0"/>
        <v>68</v>
      </c>
      <c r="BA16" s="37">
        <f t="shared" si="15"/>
        <v>10</v>
      </c>
      <c r="BB16" s="34">
        <f t="shared" si="1"/>
        <v>26</v>
      </c>
      <c r="BC16" s="26">
        <f t="shared" si="2"/>
        <v>2</v>
      </c>
      <c r="BD16" s="22">
        <f t="shared" si="3"/>
        <v>2</v>
      </c>
      <c r="BE16" s="26">
        <f t="shared" si="4"/>
        <v>1</v>
      </c>
      <c r="BF16" s="22">
        <f t="shared" si="5"/>
        <v>8</v>
      </c>
      <c r="BG16" s="26">
        <f t="shared" si="6"/>
        <v>2</v>
      </c>
      <c r="BH16" s="22">
        <f t="shared" si="7"/>
        <v>14</v>
      </c>
      <c r="BI16" s="26">
        <f t="shared" si="8"/>
        <v>2</v>
      </c>
      <c r="BJ16" s="22">
        <f t="shared" si="9"/>
        <v>15</v>
      </c>
      <c r="BK16" s="26">
        <f t="shared" si="10"/>
        <v>2</v>
      </c>
      <c r="BL16" s="22">
        <f t="shared" si="11"/>
        <v>0</v>
      </c>
      <c r="BM16" s="26">
        <f t="shared" si="12"/>
        <v>0</v>
      </c>
      <c r="BN16" s="22">
        <f t="shared" si="13"/>
        <v>3</v>
      </c>
      <c r="BO16" s="23">
        <f t="shared" si="14"/>
        <v>1</v>
      </c>
    </row>
    <row r="17" spans="1:67" s="4" customFormat="1" ht="24.75" customHeight="1" thickBot="1" x14ac:dyDescent="0.3">
      <c r="A17" s="6" t="s">
        <v>24</v>
      </c>
      <c r="B17" s="17" t="s">
        <v>28</v>
      </c>
      <c r="C17" s="42">
        <v>20</v>
      </c>
      <c r="D17" s="21"/>
      <c r="E17" s="21">
        <v>1</v>
      </c>
      <c r="F17" s="21">
        <v>4</v>
      </c>
      <c r="G17" s="21">
        <v>15</v>
      </c>
      <c r="H17" s="21">
        <v>101</v>
      </c>
      <c r="I17" s="21">
        <v>16</v>
      </c>
      <c r="J17" s="21"/>
      <c r="K17" s="21">
        <v>15</v>
      </c>
      <c r="L17" s="21"/>
      <c r="M17" s="21">
        <v>23</v>
      </c>
      <c r="N17" s="21"/>
      <c r="O17" s="21"/>
      <c r="P17" s="21">
        <v>45</v>
      </c>
      <c r="Q17" s="21">
        <v>175</v>
      </c>
      <c r="R17" s="21"/>
      <c r="S17" s="21">
        <v>5</v>
      </c>
      <c r="T17" s="21"/>
      <c r="U17" s="21">
        <v>65</v>
      </c>
      <c r="V17" s="21"/>
      <c r="W17" s="21"/>
      <c r="X17" s="21">
        <v>38</v>
      </c>
      <c r="Y17" s="21">
        <v>27</v>
      </c>
      <c r="Z17" s="21"/>
      <c r="AA17" s="21">
        <v>80</v>
      </c>
      <c r="AB17" s="21">
        <v>32</v>
      </c>
      <c r="AC17" s="21"/>
      <c r="AD17" s="21"/>
      <c r="AE17" s="21"/>
      <c r="AF17" s="21">
        <v>25</v>
      </c>
      <c r="AG17" s="21"/>
      <c r="AH17" s="21">
        <v>5</v>
      </c>
      <c r="AI17" s="21">
        <v>25</v>
      </c>
      <c r="AJ17" s="21">
        <v>57</v>
      </c>
      <c r="AK17" s="21"/>
      <c r="AL17" s="21">
        <v>200</v>
      </c>
      <c r="AM17" s="21"/>
      <c r="AN17" s="21">
        <v>36</v>
      </c>
      <c r="AO17" s="21"/>
      <c r="AP17" s="21">
        <v>72</v>
      </c>
      <c r="AQ17" s="21">
        <v>30</v>
      </c>
      <c r="AR17" s="21"/>
      <c r="AS17" s="21">
        <v>132</v>
      </c>
      <c r="AT17" s="21"/>
      <c r="AU17" s="21"/>
      <c r="AV17" s="21"/>
      <c r="AW17" s="21"/>
      <c r="AX17" s="21"/>
      <c r="AY17" s="43"/>
      <c r="AZ17" s="40">
        <f t="shared" si="0"/>
        <v>1244</v>
      </c>
      <c r="BA17" s="37">
        <f t="shared" si="15"/>
        <v>25</v>
      </c>
      <c r="BB17" s="34">
        <f t="shared" si="1"/>
        <v>46</v>
      </c>
      <c r="BC17" s="26">
        <f t="shared" si="2"/>
        <v>3</v>
      </c>
      <c r="BD17" s="22">
        <f t="shared" si="3"/>
        <v>283</v>
      </c>
      <c r="BE17" s="26">
        <f t="shared" si="4"/>
        <v>4</v>
      </c>
      <c r="BF17" s="22">
        <f t="shared" si="5"/>
        <v>272</v>
      </c>
      <c r="BG17" s="26">
        <f t="shared" si="6"/>
        <v>2</v>
      </c>
      <c r="BH17" s="22">
        <f t="shared" si="7"/>
        <v>162</v>
      </c>
      <c r="BI17" s="26">
        <f t="shared" si="8"/>
        <v>4</v>
      </c>
      <c r="BJ17" s="22">
        <f t="shared" si="9"/>
        <v>307</v>
      </c>
      <c r="BK17" s="26">
        <f t="shared" si="10"/>
        <v>6</v>
      </c>
      <c r="BL17" s="22">
        <f t="shared" si="11"/>
        <v>0</v>
      </c>
      <c r="BM17" s="26">
        <f t="shared" si="12"/>
        <v>0</v>
      </c>
      <c r="BN17" s="22">
        <f t="shared" si="13"/>
        <v>159</v>
      </c>
      <c r="BO17" s="23">
        <f t="shared" si="14"/>
        <v>4</v>
      </c>
    </row>
    <row r="18" spans="1:67" s="4" customFormat="1" ht="24.75" customHeight="1" thickBot="1" x14ac:dyDescent="0.3">
      <c r="A18" s="6" t="s">
        <v>25</v>
      </c>
      <c r="B18" s="17" t="s">
        <v>20</v>
      </c>
      <c r="C18" s="46">
        <v>3</v>
      </c>
      <c r="D18" s="20"/>
      <c r="E18" s="20">
        <v>2</v>
      </c>
      <c r="F18" s="20"/>
      <c r="G18" s="20">
        <v>4</v>
      </c>
      <c r="H18" s="20">
        <v>96</v>
      </c>
      <c r="I18" s="20">
        <v>7</v>
      </c>
      <c r="J18" s="20"/>
      <c r="K18" s="20">
        <v>11</v>
      </c>
      <c r="L18" s="20"/>
      <c r="M18" s="20">
        <v>12</v>
      </c>
      <c r="N18" s="20"/>
      <c r="O18" s="20"/>
      <c r="P18" s="20">
        <v>27</v>
      </c>
      <c r="Q18" s="20">
        <v>240</v>
      </c>
      <c r="R18" s="20"/>
      <c r="S18" s="20">
        <v>35</v>
      </c>
      <c r="T18" s="20"/>
      <c r="U18" s="20">
        <v>12</v>
      </c>
      <c r="V18" s="20"/>
      <c r="W18" s="20">
        <v>4</v>
      </c>
      <c r="X18" s="20">
        <v>5</v>
      </c>
      <c r="Y18" s="20">
        <v>2</v>
      </c>
      <c r="Z18" s="20"/>
      <c r="AA18" s="20">
        <v>15</v>
      </c>
      <c r="AB18" s="20"/>
      <c r="AC18" s="20"/>
      <c r="AD18" s="20"/>
      <c r="AE18" s="20">
        <v>4</v>
      </c>
      <c r="AF18" s="20">
        <v>20</v>
      </c>
      <c r="AG18" s="20"/>
      <c r="AH18" s="20">
        <v>25</v>
      </c>
      <c r="AI18" s="20">
        <v>7</v>
      </c>
      <c r="AJ18" s="20">
        <v>15</v>
      </c>
      <c r="AK18" s="20"/>
      <c r="AL18" s="20">
        <v>10</v>
      </c>
      <c r="AM18" s="20"/>
      <c r="AN18" s="20">
        <v>15</v>
      </c>
      <c r="AO18" s="20"/>
      <c r="AP18" s="20"/>
      <c r="AQ18" s="20">
        <v>5</v>
      </c>
      <c r="AR18" s="20"/>
      <c r="AS18" s="20">
        <v>110</v>
      </c>
      <c r="AT18" s="20"/>
      <c r="AU18" s="20"/>
      <c r="AV18" s="20">
        <v>7</v>
      </c>
      <c r="AW18" s="20"/>
      <c r="AX18" s="20"/>
      <c r="AY18" s="50"/>
      <c r="AZ18" s="40">
        <f t="shared" si="0"/>
        <v>693</v>
      </c>
      <c r="BA18" s="37">
        <f t="shared" si="15"/>
        <v>25</v>
      </c>
      <c r="BB18" s="34">
        <f t="shared" si="1"/>
        <v>12</v>
      </c>
      <c r="BC18" s="26">
        <f t="shared" si="2"/>
        <v>3</v>
      </c>
      <c r="BD18" s="22">
        <f t="shared" si="3"/>
        <v>261</v>
      </c>
      <c r="BE18" s="26">
        <f t="shared" si="4"/>
        <v>4</v>
      </c>
      <c r="BF18" s="22">
        <f t="shared" si="5"/>
        <v>29</v>
      </c>
      <c r="BG18" s="26">
        <f t="shared" si="6"/>
        <v>2</v>
      </c>
      <c r="BH18" s="22">
        <f t="shared" si="7"/>
        <v>116</v>
      </c>
      <c r="BI18" s="26">
        <f t="shared" si="8"/>
        <v>2</v>
      </c>
      <c r="BJ18" s="22">
        <f t="shared" si="9"/>
        <v>186</v>
      </c>
      <c r="BK18" s="26">
        <f t="shared" si="10"/>
        <v>6</v>
      </c>
      <c r="BL18" s="22">
        <f t="shared" si="11"/>
        <v>4</v>
      </c>
      <c r="BM18" s="26">
        <f t="shared" si="12"/>
        <v>1</v>
      </c>
      <c r="BN18" s="22">
        <f t="shared" si="13"/>
        <v>74</v>
      </c>
      <c r="BO18" s="23">
        <f t="shared" si="14"/>
        <v>5</v>
      </c>
    </row>
    <row r="19" spans="1:67" s="4" customFormat="1" ht="24.75" customHeight="1" thickBot="1" x14ac:dyDescent="0.3">
      <c r="A19" s="6" t="s">
        <v>2</v>
      </c>
      <c r="B19" s="19" t="s">
        <v>26</v>
      </c>
      <c r="C19" s="46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>
        <v>26</v>
      </c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>
        <v>25</v>
      </c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50"/>
      <c r="AZ19" s="40">
        <f t="shared" si="0"/>
        <v>51</v>
      </c>
      <c r="BA19" s="37">
        <f t="shared" si="15"/>
        <v>2</v>
      </c>
      <c r="BB19" s="34">
        <f t="shared" si="1"/>
        <v>0</v>
      </c>
      <c r="BC19" s="26">
        <f t="shared" si="2"/>
        <v>0</v>
      </c>
      <c r="BD19" s="22">
        <f t="shared" si="3"/>
        <v>26</v>
      </c>
      <c r="BE19" s="26">
        <f t="shared" si="4"/>
        <v>1</v>
      </c>
      <c r="BF19" s="22">
        <f t="shared" si="5"/>
        <v>25</v>
      </c>
      <c r="BG19" s="26">
        <f t="shared" si="6"/>
        <v>0</v>
      </c>
      <c r="BH19" s="22">
        <f t="shared" si="7"/>
        <v>0</v>
      </c>
      <c r="BI19" s="26">
        <f t="shared" si="8"/>
        <v>0</v>
      </c>
      <c r="BJ19" s="22">
        <f t="shared" si="9"/>
        <v>0</v>
      </c>
      <c r="BK19" s="26">
        <f t="shared" si="10"/>
        <v>0</v>
      </c>
      <c r="BL19" s="22">
        <f t="shared" si="11"/>
        <v>0</v>
      </c>
      <c r="BM19" s="26">
        <f t="shared" si="12"/>
        <v>0</v>
      </c>
      <c r="BN19" s="22">
        <f t="shared" si="13"/>
        <v>0</v>
      </c>
      <c r="BO19" s="23">
        <f t="shared" si="14"/>
        <v>0</v>
      </c>
    </row>
    <row r="20" spans="1:67" s="4" customFormat="1" ht="24.75" customHeight="1" thickBot="1" x14ac:dyDescent="0.3">
      <c r="A20" s="6" t="s">
        <v>51</v>
      </c>
      <c r="B20" s="19" t="s">
        <v>36</v>
      </c>
      <c r="C20" s="46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>
        <v>91</v>
      </c>
      <c r="AX20" s="20"/>
      <c r="AY20" s="50"/>
      <c r="AZ20" s="40">
        <f t="shared" si="0"/>
        <v>91</v>
      </c>
      <c r="BA20" s="37">
        <f t="shared" si="15"/>
        <v>1</v>
      </c>
      <c r="BB20" s="34">
        <f t="shared" si="1"/>
        <v>0</v>
      </c>
      <c r="BC20" s="26">
        <f t="shared" si="2"/>
        <v>0</v>
      </c>
      <c r="BD20" s="22">
        <f t="shared" si="3"/>
        <v>0</v>
      </c>
      <c r="BE20" s="26">
        <f t="shared" si="4"/>
        <v>0</v>
      </c>
      <c r="BF20" s="22">
        <f t="shared" si="5"/>
        <v>0</v>
      </c>
      <c r="BG20" s="26">
        <f t="shared" si="6"/>
        <v>0</v>
      </c>
      <c r="BH20" s="22">
        <f t="shared" si="7"/>
        <v>0</v>
      </c>
      <c r="BI20" s="26">
        <f t="shared" si="8"/>
        <v>0</v>
      </c>
      <c r="BJ20" s="22">
        <f t="shared" si="9"/>
        <v>0</v>
      </c>
      <c r="BK20" s="26">
        <f t="shared" si="10"/>
        <v>0</v>
      </c>
      <c r="BL20" s="22">
        <f t="shared" si="11"/>
        <v>91</v>
      </c>
      <c r="BM20" s="26">
        <f t="shared" si="12"/>
        <v>1</v>
      </c>
      <c r="BN20" s="22">
        <f t="shared" si="13"/>
        <v>0</v>
      </c>
      <c r="BO20" s="23">
        <f t="shared" si="14"/>
        <v>0</v>
      </c>
    </row>
    <row r="21" spans="1:67" s="4" customFormat="1" ht="24.75" customHeight="1" thickBot="1" x14ac:dyDescent="0.3">
      <c r="A21" s="6" t="s">
        <v>1</v>
      </c>
      <c r="B21" s="17" t="s">
        <v>27</v>
      </c>
      <c r="C21" s="46"/>
      <c r="D21" s="20">
        <v>45</v>
      </c>
      <c r="E21" s="20"/>
      <c r="F21" s="20">
        <v>50</v>
      </c>
      <c r="G21" s="20">
        <v>45</v>
      </c>
      <c r="H21" s="20">
        <v>30</v>
      </c>
      <c r="I21" s="20">
        <v>59</v>
      </c>
      <c r="J21" s="20">
        <v>19</v>
      </c>
      <c r="K21" s="20"/>
      <c r="L21" s="20"/>
      <c r="M21" s="20">
        <v>21</v>
      </c>
      <c r="N21" s="20"/>
      <c r="O21" s="20">
        <v>50</v>
      </c>
      <c r="P21" s="20"/>
      <c r="Q21" s="20"/>
      <c r="R21" s="20"/>
      <c r="S21" s="20"/>
      <c r="T21" s="20"/>
      <c r="U21" s="20"/>
      <c r="V21" s="20"/>
      <c r="W21" s="20"/>
      <c r="X21" s="20"/>
      <c r="Y21" s="20">
        <v>39</v>
      </c>
      <c r="Z21" s="20"/>
      <c r="AA21" s="20"/>
      <c r="AB21" s="20">
        <v>41</v>
      </c>
      <c r="AC21" s="20"/>
      <c r="AD21" s="20"/>
      <c r="AE21" s="20"/>
      <c r="AF21" s="20"/>
      <c r="AG21" s="20">
        <v>33</v>
      </c>
      <c r="AH21" s="20"/>
      <c r="AI21" s="20"/>
      <c r="AJ21" s="20"/>
      <c r="AK21" s="20">
        <v>45</v>
      </c>
      <c r="AL21" s="20">
        <v>96</v>
      </c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>
        <v>21</v>
      </c>
      <c r="AY21" s="50">
        <v>34</v>
      </c>
      <c r="AZ21" s="40">
        <f t="shared" si="0"/>
        <v>628</v>
      </c>
      <c r="BA21" s="37">
        <f t="shared" si="15"/>
        <v>15</v>
      </c>
      <c r="BB21" s="34">
        <f t="shared" si="1"/>
        <v>40</v>
      </c>
      <c r="BC21" s="26">
        <f t="shared" si="2"/>
        <v>2</v>
      </c>
      <c r="BD21" s="22">
        <f t="shared" si="3"/>
        <v>98</v>
      </c>
      <c r="BE21" s="26">
        <f t="shared" si="4"/>
        <v>2</v>
      </c>
      <c r="BF21" s="22">
        <f t="shared" si="5"/>
        <v>231</v>
      </c>
      <c r="BG21" s="26">
        <f t="shared" si="6"/>
        <v>4</v>
      </c>
      <c r="BH21" s="22">
        <f t="shared" si="7"/>
        <v>171</v>
      </c>
      <c r="BI21" s="26">
        <f t="shared" si="8"/>
        <v>4</v>
      </c>
      <c r="BJ21" s="22">
        <f t="shared" si="9"/>
        <v>21</v>
      </c>
      <c r="BK21" s="26">
        <f t="shared" si="10"/>
        <v>1</v>
      </c>
      <c r="BL21" s="22">
        <f t="shared" si="11"/>
        <v>33</v>
      </c>
      <c r="BM21" s="26">
        <f t="shared" si="12"/>
        <v>1</v>
      </c>
      <c r="BN21" s="22">
        <f t="shared" si="13"/>
        <v>34</v>
      </c>
      <c r="BO21" s="23">
        <f t="shared" si="14"/>
        <v>1</v>
      </c>
    </row>
    <row r="22" spans="1:67" s="4" customFormat="1" ht="24.75" customHeight="1" thickBot="1" x14ac:dyDescent="0.3">
      <c r="A22" s="6" t="s">
        <v>29</v>
      </c>
      <c r="B22" s="17" t="s">
        <v>12</v>
      </c>
      <c r="C22" s="46"/>
      <c r="D22" s="20">
        <v>12</v>
      </c>
      <c r="E22" s="20"/>
      <c r="F22" s="20"/>
      <c r="G22" s="20"/>
      <c r="H22" s="20"/>
      <c r="I22" s="20">
        <v>50</v>
      </c>
      <c r="J22" s="20"/>
      <c r="K22" s="20">
        <v>13</v>
      </c>
      <c r="L22" s="20">
        <v>19</v>
      </c>
      <c r="M22" s="20">
        <v>23</v>
      </c>
      <c r="N22" s="20">
        <v>12</v>
      </c>
      <c r="O22" s="20"/>
      <c r="P22" s="20"/>
      <c r="Q22" s="20"/>
      <c r="R22" s="20"/>
      <c r="S22" s="20"/>
      <c r="T22" s="20">
        <v>52</v>
      </c>
      <c r="U22" s="20"/>
      <c r="V22" s="20"/>
      <c r="W22" s="20">
        <v>21</v>
      </c>
      <c r="X22" s="20">
        <v>15</v>
      </c>
      <c r="Y22" s="20">
        <v>9</v>
      </c>
      <c r="Z22" s="20"/>
      <c r="AA22" s="20"/>
      <c r="AB22" s="20"/>
      <c r="AC22" s="20"/>
      <c r="AD22" s="20"/>
      <c r="AE22" s="20"/>
      <c r="AF22" s="20">
        <v>19</v>
      </c>
      <c r="AG22" s="20">
        <v>23</v>
      </c>
      <c r="AH22" s="20"/>
      <c r="AI22" s="20"/>
      <c r="AJ22" s="20">
        <v>44</v>
      </c>
      <c r="AK22" s="20"/>
      <c r="AL22" s="20">
        <v>4</v>
      </c>
      <c r="AM22" s="20"/>
      <c r="AN22" s="20">
        <v>35</v>
      </c>
      <c r="AO22" s="20"/>
      <c r="AP22" s="20"/>
      <c r="AQ22" s="20">
        <v>18</v>
      </c>
      <c r="AR22" s="20">
        <v>11</v>
      </c>
      <c r="AS22" s="20"/>
      <c r="AT22" s="20"/>
      <c r="AU22" s="20"/>
      <c r="AV22" s="20">
        <v>40</v>
      </c>
      <c r="AW22" s="20"/>
      <c r="AX22" s="20">
        <v>36</v>
      </c>
      <c r="AY22" s="50"/>
      <c r="AZ22" s="40">
        <f t="shared" si="0"/>
        <v>456</v>
      </c>
      <c r="BA22" s="37">
        <f t="shared" si="15"/>
        <v>19</v>
      </c>
      <c r="BB22" s="34">
        <f t="shared" si="1"/>
        <v>36</v>
      </c>
      <c r="BC22" s="26">
        <f t="shared" si="2"/>
        <v>1</v>
      </c>
      <c r="BD22" s="22">
        <f t="shared" si="3"/>
        <v>111</v>
      </c>
      <c r="BE22" s="26">
        <f t="shared" si="4"/>
        <v>3</v>
      </c>
      <c r="BF22" s="22">
        <f t="shared" si="5"/>
        <v>91</v>
      </c>
      <c r="BG22" s="26">
        <f t="shared" si="6"/>
        <v>4</v>
      </c>
      <c r="BH22" s="22">
        <f t="shared" si="7"/>
        <v>30</v>
      </c>
      <c r="BI22" s="26">
        <f t="shared" si="8"/>
        <v>2</v>
      </c>
      <c r="BJ22" s="22">
        <f t="shared" si="9"/>
        <v>81</v>
      </c>
      <c r="BK22" s="26">
        <f t="shared" si="10"/>
        <v>3</v>
      </c>
      <c r="BL22" s="22">
        <f t="shared" si="11"/>
        <v>23</v>
      </c>
      <c r="BM22" s="26">
        <f t="shared" si="12"/>
        <v>1</v>
      </c>
      <c r="BN22" s="22">
        <f t="shared" si="13"/>
        <v>71</v>
      </c>
      <c r="BO22" s="23">
        <f t="shared" si="14"/>
        <v>3</v>
      </c>
    </row>
    <row r="23" spans="1:67" s="4" customFormat="1" ht="24.75" customHeight="1" thickBot="1" x14ac:dyDescent="0.3">
      <c r="A23" s="6" t="s">
        <v>3</v>
      </c>
      <c r="B23" s="17" t="s">
        <v>30</v>
      </c>
      <c r="C23" s="46"/>
      <c r="D23" s="20"/>
      <c r="E23" s="20"/>
      <c r="F23" s="20">
        <v>52</v>
      </c>
      <c r="G23" s="20"/>
      <c r="H23" s="20"/>
      <c r="I23" s="20">
        <v>112</v>
      </c>
      <c r="J23" s="20">
        <v>16</v>
      </c>
      <c r="K23" s="20"/>
      <c r="L23" s="20"/>
      <c r="M23" s="20"/>
      <c r="N23" s="20">
        <v>14</v>
      </c>
      <c r="O23" s="20">
        <v>24</v>
      </c>
      <c r="P23" s="20"/>
      <c r="Q23" s="20"/>
      <c r="R23" s="20">
        <v>15</v>
      </c>
      <c r="S23" s="20"/>
      <c r="T23" s="20">
        <v>86</v>
      </c>
      <c r="U23" s="20">
        <v>24</v>
      </c>
      <c r="V23" s="20"/>
      <c r="W23" s="20">
        <v>15</v>
      </c>
      <c r="X23" s="20"/>
      <c r="Y23" s="20">
        <v>11</v>
      </c>
      <c r="Z23" s="20">
        <v>26</v>
      </c>
      <c r="AA23" s="20">
        <v>60</v>
      </c>
      <c r="AB23" s="20">
        <v>24</v>
      </c>
      <c r="AC23" s="20"/>
      <c r="AD23" s="20"/>
      <c r="AE23" s="20">
        <v>15</v>
      </c>
      <c r="AF23" s="20">
        <v>22</v>
      </c>
      <c r="AG23" s="20">
        <v>22</v>
      </c>
      <c r="AH23" s="20"/>
      <c r="AI23" s="20"/>
      <c r="AJ23" s="20">
        <v>83</v>
      </c>
      <c r="AK23" s="20"/>
      <c r="AL23" s="20"/>
      <c r="AM23" s="20">
        <v>14</v>
      </c>
      <c r="AN23" s="20">
        <v>37</v>
      </c>
      <c r="AO23" s="20"/>
      <c r="AP23" s="20">
        <v>20</v>
      </c>
      <c r="AQ23" s="20">
        <v>22</v>
      </c>
      <c r="AR23" s="20">
        <v>15</v>
      </c>
      <c r="AS23" s="20"/>
      <c r="AT23" s="20"/>
      <c r="AU23" s="20"/>
      <c r="AV23" s="20">
        <v>7</v>
      </c>
      <c r="AW23" s="20">
        <v>22</v>
      </c>
      <c r="AX23" s="20">
        <v>11</v>
      </c>
      <c r="AY23" s="50"/>
      <c r="AZ23" s="40">
        <f t="shared" si="0"/>
        <v>769</v>
      </c>
      <c r="BA23" s="37">
        <f t="shared" si="15"/>
        <v>25</v>
      </c>
      <c r="BB23" s="34">
        <f t="shared" si="1"/>
        <v>27</v>
      </c>
      <c r="BC23" s="26">
        <f t="shared" si="2"/>
        <v>2</v>
      </c>
      <c r="BD23" s="22">
        <f t="shared" si="3"/>
        <v>233</v>
      </c>
      <c r="BE23" s="26">
        <f t="shared" si="4"/>
        <v>4</v>
      </c>
      <c r="BF23" s="22">
        <f t="shared" si="5"/>
        <v>97</v>
      </c>
      <c r="BG23" s="26">
        <f t="shared" si="6"/>
        <v>1</v>
      </c>
      <c r="BH23" s="22">
        <f t="shared" si="7"/>
        <v>178</v>
      </c>
      <c r="BI23" s="26">
        <f t="shared" si="8"/>
        <v>7</v>
      </c>
      <c r="BJ23" s="22">
        <f t="shared" si="9"/>
        <v>49</v>
      </c>
      <c r="BK23" s="26">
        <f t="shared" si="10"/>
        <v>3</v>
      </c>
      <c r="BL23" s="22">
        <f t="shared" si="11"/>
        <v>73</v>
      </c>
      <c r="BM23" s="26">
        <f t="shared" si="12"/>
        <v>4</v>
      </c>
      <c r="BN23" s="22">
        <f t="shared" si="13"/>
        <v>112</v>
      </c>
      <c r="BO23" s="23">
        <f t="shared" si="14"/>
        <v>3</v>
      </c>
    </row>
    <row r="24" spans="1:67" s="4" customFormat="1" ht="24.75" customHeight="1" thickBot="1" x14ac:dyDescent="0.3">
      <c r="A24" s="6" t="s">
        <v>34</v>
      </c>
      <c r="B24" s="17">
        <v>8</v>
      </c>
      <c r="C24" s="46">
        <v>2</v>
      </c>
      <c r="D24" s="20"/>
      <c r="E24" s="20"/>
      <c r="F24" s="20"/>
      <c r="G24" s="20"/>
      <c r="H24" s="20"/>
      <c r="I24" s="20"/>
      <c r="J24" s="20">
        <v>7</v>
      </c>
      <c r="K24" s="20">
        <v>6</v>
      </c>
      <c r="L24" s="20"/>
      <c r="M24" s="20"/>
      <c r="N24" s="20"/>
      <c r="O24" s="20">
        <v>6</v>
      </c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>
        <v>3</v>
      </c>
      <c r="AJ24" s="20"/>
      <c r="AK24" s="20">
        <v>9</v>
      </c>
      <c r="AL24" s="20"/>
      <c r="AM24" s="20"/>
      <c r="AN24" s="20"/>
      <c r="AO24" s="20"/>
      <c r="AP24" s="20"/>
      <c r="AQ24" s="20"/>
      <c r="AR24" s="20"/>
      <c r="AS24" s="20"/>
      <c r="AT24" s="20">
        <v>4</v>
      </c>
      <c r="AU24" s="20"/>
      <c r="AV24" s="20"/>
      <c r="AW24" s="20">
        <v>6</v>
      </c>
      <c r="AX24" s="20">
        <v>3</v>
      </c>
      <c r="AY24" s="50"/>
      <c r="AZ24" s="40">
        <f t="shared" si="0"/>
        <v>46</v>
      </c>
      <c r="BA24" s="37">
        <f t="shared" si="15"/>
        <v>9</v>
      </c>
      <c r="BB24" s="34">
        <f t="shared" si="1"/>
        <v>15</v>
      </c>
      <c r="BC24" s="26">
        <f t="shared" si="2"/>
        <v>4</v>
      </c>
      <c r="BD24" s="22">
        <f t="shared" si="3"/>
        <v>0</v>
      </c>
      <c r="BE24" s="26">
        <f t="shared" si="4"/>
        <v>0</v>
      </c>
      <c r="BF24" s="22">
        <f t="shared" si="5"/>
        <v>9</v>
      </c>
      <c r="BG24" s="26">
        <f t="shared" si="6"/>
        <v>1</v>
      </c>
      <c r="BH24" s="22">
        <f t="shared" si="7"/>
        <v>6</v>
      </c>
      <c r="BI24" s="26">
        <f t="shared" si="8"/>
        <v>1</v>
      </c>
      <c r="BJ24" s="22">
        <f t="shared" si="9"/>
        <v>4</v>
      </c>
      <c r="BK24" s="26">
        <f t="shared" si="10"/>
        <v>1</v>
      </c>
      <c r="BL24" s="22">
        <f t="shared" si="11"/>
        <v>6</v>
      </c>
      <c r="BM24" s="26">
        <f t="shared" si="12"/>
        <v>1</v>
      </c>
      <c r="BN24" s="22">
        <f t="shared" si="13"/>
        <v>0</v>
      </c>
      <c r="BO24" s="23">
        <f t="shared" si="14"/>
        <v>0</v>
      </c>
    </row>
    <row r="25" spans="1:67" s="4" customFormat="1" ht="24.75" customHeight="1" thickBot="1" x14ac:dyDescent="0.3">
      <c r="A25" s="6" t="s">
        <v>35</v>
      </c>
      <c r="B25" s="17" t="s">
        <v>36</v>
      </c>
      <c r="C25" s="46">
        <v>25</v>
      </c>
      <c r="D25" s="20"/>
      <c r="E25" s="20"/>
      <c r="F25" s="20"/>
      <c r="G25" s="20"/>
      <c r="H25" s="20"/>
      <c r="I25" s="20"/>
      <c r="J25" s="20">
        <v>28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>
        <v>33</v>
      </c>
      <c r="AH25" s="20"/>
      <c r="AI25" s="20">
        <v>80</v>
      </c>
      <c r="AJ25" s="20"/>
      <c r="AK25" s="20">
        <v>125</v>
      </c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50"/>
      <c r="AZ25" s="40">
        <f t="shared" si="0"/>
        <v>291</v>
      </c>
      <c r="BA25" s="37">
        <f t="shared" si="15"/>
        <v>5</v>
      </c>
      <c r="BB25" s="34">
        <f t="shared" si="1"/>
        <v>133</v>
      </c>
      <c r="BC25" s="26">
        <f t="shared" si="2"/>
        <v>3</v>
      </c>
      <c r="BD25" s="22">
        <f t="shared" si="3"/>
        <v>0</v>
      </c>
      <c r="BE25" s="26">
        <f t="shared" si="4"/>
        <v>0</v>
      </c>
      <c r="BF25" s="22">
        <f t="shared" si="5"/>
        <v>125</v>
      </c>
      <c r="BG25" s="26">
        <f t="shared" si="6"/>
        <v>1</v>
      </c>
      <c r="BH25" s="22">
        <f t="shared" si="7"/>
        <v>0</v>
      </c>
      <c r="BI25" s="26">
        <f t="shared" si="8"/>
        <v>0</v>
      </c>
      <c r="BJ25" s="22">
        <f t="shared" si="9"/>
        <v>0</v>
      </c>
      <c r="BK25" s="26">
        <f t="shared" si="10"/>
        <v>0</v>
      </c>
      <c r="BL25" s="22">
        <f t="shared" si="11"/>
        <v>33</v>
      </c>
      <c r="BM25" s="26">
        <f t="shared" si="12"/>
        <v>1</v>
      </c>
      <c r="BN25" s="22">
        <f t="shared" si="13"/>
        <v>0</v>
      </c>
      <c r="BO25" s="23">
        <f t="shared" si="14"/>
        <v>0</v>
      </c>
    </row>
    <row r="26" spans="1:67" s="4" customFormat="1" ht="24.75" customHeight="1" thickBot="1" x14ac:dyDescent="0.3">
      <c r="A26" s="6" t="s">
        <v>37</v>
      </c>
      <c r="B26" s="17" t="s">
        <v>38</v>
      </c>
      <c r="C26" s="46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50"/>
      <c r="AZ26" s="40">
        <f t="shared" si="0"/>
        <v>0</v>
      </c>
      <c r="BA26" s="37">
        <f t="shared" si="15"/>
        <v>0</v>
      </c>
      <c r="BB26" s="34">
        <f t="shared" si="1"/>
        <v>0</v>
      </c>
      <c r="BC26" s="26">
        <f t="shared" si="2"/>
        <v>0</v>
      </c>
      <c r="BD26" s="22">
        <f t="shared" si="3"/>
        <v>0</v>
      </c>
      <c r="BE26" s="26">
        <f t="shared" si="4"/>
        <v>0</v>
      </c>
      <c r="BF26" s="22">
        <f t="shared" si="5"/>
        <v>0</v>
      </c>
      <c r="BG26" s="26">
        <f t="shared" si="6"/>
        <v>0</v>
      </c>
      <c r="BH26" s="22">
        <f t="shared" si="7"/>
        <v>0</v>
      </c>
      <c r="BI26" s="26">
        <f t="shared" si="8"/>
        <v>0</v>
      </c>
      <c r="BJ26" s="22">
        <f t="shared" si="9"/>
        <v>0</v>
      </c>
      <c r="BK26" s="26">
        <f t="shared" si="10"/>
        <v>0</v>
      </c>
      <c r="BL26" s="22">
        <f t="shared" si="11"/>
        <v>0</v>
      </c>
      <c r="BM26" s="26">
        <f t="shared" si="12"/>
        <v>0</v>
      </c>
      <c r="BN26" s="22">
        <f t="shared" si="13"/>
        <v>0</v>
      </c>
      <c r="BO26" s="23">
        <f t="shared" si="14"/>
        <v>0</v>
      </c>
    </row>
    <row r="27" spans="1:67" s="4" customFormat="1" ht="24.75" customHeight="1" thickBot="1" x14ac:dyDescent="0.3">
      <c r="A27" s="6" t="s">
        <v>49</v>
      </c>
      <c r="B27" s="17" t="s">
        <v>48</v>
      </c>
      <c r="C27" s="46"/>
      <c r="D27" s="20">
        <v>7</v>
      </c>
      <c r="E27" s="20"/>
      <c r="F27" s="20">
        <v>2</v>
      </c>
      <c r="G27" s="20"/>
      <c r="H27" s="20"/>
      <c r="I27" s="20"/>
      <c r="J27" s="20">
        <v>2</v>
      </c>
      <c r="K27" s="20">
        <v>7</v>
      </c>
      <c r="L27" s="20"/>
      <c r="M27" s="20">
        <v>7</v>
      </c>
      <c r="N27" s="20"/>
      <c r="O27" s="20">
        <v>2</v>
      </c>
      <c r="P27" s="20">
        <v>3</v>
      </c>
      <c r="Q27" s="20"/>
      <c r="R27" s="20"/>
      <c r="S27" s="20"/>
      <c r="T27" s="20">
        <v>4</v>
      </c>
      <c r="U27" s="20"/>
      <c r="V27" s="20"/>
      <c r="W27" s="20">
        <v>6</v>
      </c>
      <c r="X27" s="20"/>
      <c r="Y27" s="20">
        <v>9</v>
      </c>
      <c r="Z27" s="20"/>
      <c r="AA27" s="20"/>
      <c r="AB27" s="20"/>
      <c r="AC27" s="20"/>
      <c r="AD27" s="20"/>
      <c r="AE27" s="20"/>
      <c r="AF27" s="20"/>
      <c r="AG27" s="20"/>
      <c r="AH27" s="20"/>
      <c r="AI27" s="20">
        <v>4</v>
      </c>
      <c r="AJ27" s="20">
        <v>10</v>
      </c>
      <c r="AK27" s="20">
        <v>4</v>
      </c>
      <c r="AL27" s="20">
        <v>2</v>
      </c>
      <c r="AM27" s="20"/>
      <c r="AN27" s="20">
        <v>2</v>
      </c>
      <c r="AO27" s="20"/>
      <c r="AP27" s="20"/>
      <c r="AQ27" s="20">
        <v>2</v>
      </c>
      <c r="AR27" s="20"/>
      <c r="AS27" s="20">
        <v>4</v>
      </c>
      <c r="AT27" s="20"/>
      <c r="AU27" s="20"/>
      <c r="AV27" s="20"/>
      <c r="AW27" s="20">
        <v>4</v>
      </c>
      <c r="AX27" s="20"/>
      <c r="AY27" s="50"/>
      <c r="AZ27" s="40">
        <f t="shared" si="0"/>
        <v>81</v>
      </c>
      <c r="BA27" s="37">
        <f t="shared" si="15"/>
        <v>18</v>
      </c>
      <c r="BB27" s="54"/>
      <c r="BC27" s="55"/>
      <c r="BD27" s="56"/>
      <c r="BE27" s="55"/>
      <c r="BF27" s="56"/>
      <c r="BG27" s="55"/>
      <c r="BH27" s="56"/>
      <c r="BI27" s="55"/>
      <c r="BJ27" s="56"/>
      <c r="BK27" s="55"/>
      <c r="BL27" s="56"/>
      <c r="BM27" s="55"/>
      <c r="BN27" s="56"/>
      <c r="BO27" s="57"/>
    </row>
    <row r="28" spans="1:67" s="4" customFormat="1" ht="24.75" customHeight="1" thickBot="1" x14ac:dyDescent="0.3">
      <c r="A28" s="6" t="s">
        <v>50</v>
      </c>
      <c r="B28" s="17" t="s">
        <v>48</v>
      </c>
      <c r="C28" s="46"/>
      <c r="D28" s="20">
        <v>4</v>
      </c>
      <c r="E28" s="20"/>
      <c r="F28" s="20">
        <v>5</v>
      </c>
      <c r="G28" s="20"/>
      <c r="H28" s="20"/>
      <c r="I28" s="20"/>
      <c r="J28" s="20"/>
      <c r="K28" s="20"/>
      <c r="L28" s="20"/>
      <c r="M28" s="20"/>
      <c r="N28" s="20"/>
      <c r="O28" s="20">
        <v>5</v>
      </c>
      <c r="P28" s="20"/>
      <c r="Q28" s="20"/>
      <c r="R28" s="20"/>
      <c r="S28" s="20"/>
      <c r="T28" s="20">
        <v>5</v>
      </c>
      <c r="U28" s="20"/>
      <c r="V28" s="20"/>
      <c r="W28" s="20">
        <v>5</v>
      </c>
      <c r="X28" s="20"/>
      <c r="Y28" s="20">
        <v>14</v>
      </c>
      <c r="Z28" s="20"/>
      <c r="AA28" s="20"/>
      <c r="AB28" s="20"/>
      <c r="AC28" s="20">
        <v>5</v>
      </c>
      <c r="AD28" s="20"/>
      <c r="AE28" s="20"/>
      <c r="AF28" s="20"/>
      <c r="AG28" s="20"/>
      <c r="AH28" s="20"/>
      <c r="AI28" s="20">
        <v>3</v>
      </c>
      <c r="AJ28" s="20">
        <v>8</v>
      </c>
      <c r="AK28" s="20"/>
      <c r="AL28" s="20">
        <v>2</v>
      </c>
      <c r="AM28" s="20"/>
      <c r="AN28" s="20"/>
      <c r="AO28" s="20"/>
      <c r="AP28" s="20"/>
      <c r="AQ28" s="20"/>
      <c r="AR28" s="20">
        <v>5</v>
      </c>
      <c r="AS28" s="20">
        <v>11</v>
      </c>
      <c r="AT28" s="20"/>
      <c r="AU28" s="20"/>
      <c r="AV28" s="20"/>
      <c r="AW28" s="20"/>
      <c r="AX28" s="20"/>
      <c r="AY28" s="50"/>
      <c r="AZ28" s="40">
        <f t="shared" si="0"/>
        <v>72</v>
      </c>
      <c r="BA28" s="37">
        <f t="shared" si="15"/>
        <v>12</v>
      </c>
      <c r="BB28" s="54"/>
      <c r="BC28" s="55"/>
      <c r="BD28" s="56"/>
      <c r="BE28" s="55"/>
      <c r="BF28" s="56"/>
      <c r="BG28" s="55"/>
      <c r="BH28" s="56"/>
      <c r="BI28" s="55"/>
      <c r="BJ28" s="56"/>
      <c r="BK28" s="55"/>
      <c r="BL28" s="56"/>
      <c r="BM28" s="55"/>
      <c r="BN28" s="56"/>
      <c r="BO28" s="57"/>
    </row>
    <row r="29" spans="1:67" s="4" customFormat="1" ht="24.75" customHeight="1" thickBot="1" x14ac:dyDescent="0.3">
      <c r="A29" s="6" t="s">
        <v>0</v>
      </c>
      <c r="B29" s="17" t="s">
        <v>13</v>
      </c>
      <c r="C29" s="46">
        <v>10</v>
      </c>
      <c r="D29" s="20"/>
      <c r="E29" s="20">
        <v>18</v>
      </c>
      <c r="F29" s="20">
        <v>10</v>
      </c>
      <c r="G29" s="20"/>
      <c r="H29" s="20"/>
      <c r="I29" s="20"/>
      <c r="J29" s="20"/>
      <c r="K29" s="20">
        <v>8</v>
      </c>
      <c r="L29" s="20">
        <v>10</v>
      </c>
      <c r="M29" s="20">
        <v>20</v>
      </c>
      <c r="N29" s="20">
        <v>9</v>
      </c>
      <c r="O29" s="20">
        <v>11</v>
      </c>
      <c r="P29" s="20"/>
      <c r="Q29" s="20"/>
      <c r="R29" s="20">
        <v>9</v>
      </c>
      <c r="S29" s="20"/>
      <c r="T29" s="20">
        <v>16</v>
      </c>
      <c r="U29" s="20">
        <v>8</v>
      </c>
      <c r="V29" s="20">
        <v>10</v>
      </c>
      <c r="W29" s="20">
        <v>9</v>
      </c>
      <c r="X29" s="20">
        <v>9</v>
      </c>
      <c r="Y29" s="20">
        <v>17</v>
      </c>
      <c r="Z29" s="20">
        <v>8</v>
      </c>
      <c r="AA29" s="20"/>
      <c r="AB29" s="20">
        <v>8</v>
      </c>
      <c r="AC29" s="20">
        <v>8</v>
      </c>
      <c r="AD29" s="20">
        <v>8</v>
      </c>
      <c r="AE29" s="20"/>
      <c r="AF29" s="20">
        <v>18</v>
      </c>
      <c r="AG29" s="20"/>
      <c r="AH29" s="20">
        <v>9</v>
      </c>
      <c r="AI29" s="20"/>
      <c r="AJ29" s="20">
        <v>17</v>
      </c>
      <c r="AK29" s="20"/>
      <c r="AL29" s="20">
        <v>8</v>
      </c>
      <c r="AM29" s="20"/>
      <c r="AN29" s="20"/>
      <c r="AO29" s="20"/>
      <c r="AP29" s="20"/>
      <c r="AQ29" s="20">
        <v>8</v>
      </c>
      <c r="AR29" s="20"/>
      <c r="AS29" s="20"/>
      <c r="AT29" s="20"/>
      <c r="AU29" s="20"/>
      <c r="AV29" s="20"/>
      <c r="AW29" s="20">
        <v>18</v>
      </c>
      <c r="AX29" s="20"/>
      <c r="AY29" s="50"/>
      <c r="AZ29" s="40">
        <f t="shared" si="0"/>
        <v>284</v>
      </c>
      <c r="BA29" s="37">
        <f t="shared" si="15"/>
        <v>25</v>
      </c>
      <c r="BB29" s="54"/>
      <c r="BC29" s="55"/>
      <c r="BD29" s="56"/>
      <c r="BE29" s="55"/>
      <c r="BF29" s="56"/>
      <c r="BG29" s="55"/>
      <c r="BH29" s="56"/>
      <c r="BI29" s="55"/>
      <c r="BJ29" s="56"/>
      <c r="BK29" s="55"/>
      <c r="BL29" s="56"/>
      <c r="BM29" s="55"/>
      <c r="BN29" s="56"/>
      <c r="BO29" s="57"/>
    </row>
    <row r="30" spans="1:67" s="4" customFormat="1" ht="24.75" customHeight="1" thickBot="1" x14ac:dyDescent="0.3">
      <c r="A30" s="5"/>
      <c r="B30" s="58"/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3"/>
      <c r="AZ30" s="40">
        <f t="shared" si="0"/>
        <v>0</v>
      </c>
      <c r="BA30" s="37">
        <f t="shared" si="15"/>
        <v>0</v>
      </c>
      <c r="BB30" s="35">
        <f t="shared" si="1"/>
        <v>0</v>
      </c>
      <c r="BC30" s="27">
        <f t="shared" si="2"/>
        <v>0</v>
      </c>
      <c r="BD30" s="24">
        <f t="shared" si="3"/>
        <v>0</v>
      </c>
      <c r="BE30" s="27">
        <f t="shared" si="4"/>
        <v>0</v>
      </c>
      <c r="BF30" s="24">
        <f t="shared" si="5"/>
        <v>0</v>
      </c>
      <c r="BG30" s="27">
        <f t="shared" si="6"/>
        <v>0</v>
      </c>
      <c r="BH30" s="24">
        <f t="shared" si="7"/>
        <v>0</v>
      </c>
      <c r="BI30" s="27">
        <f t="shared" si="8"/>
        <v>0</v>
      </c>
      <c r="BJ30" s="24">
        <f t="shared" si="9"/>
        <v>0</v>
      </c>
      <c r="BK30" s="27">
        <f t="shared" si="10"/>
        <v>0</v>
      </c>
      <c r="BL30" s="24">
        <f t="shared" si="11"/>
        <v>0</v>
      </c>
      <c r="BM30" s="27">
        <f t="shared" si="12"/>
        <v>0</v>
      </c>
      <c r="BN30" s="24">
        <f t="shared" si="13"/>
        <v>0</v>
      </c>
      <c r="BO30" s="25">
        <f t="shared" si="14"/>
        <v>0</v>
      </c>
    </row>
    <row r="31" spans="1:67" s="4" customFormat="1" ht="36.75" customHeight="1" thickBot="1" x14ac:dyDescent="0.3">
      <c r="A31" s="64" t="s">
        <v>53</v>
      </c>
      <c r="B31" s="65"/>
      <c r="C31" s="9">
        <f>SUM(C2:C4,C6:C29)</f>
        <v>126</v>
      </c>
      <c r="D31" s="9">
        <f t="shared" ref="D31:AY31" si="16">SUM(D2:D4,D6:D29)</f>
        <v>137</v>
      </c>
      <c r="E31" s="9">
        <f t="shared" si="16"/>
        <v>31</v>
      </c>
      <c r="F31" s="9">
        <f t="shared" si="16"/>
        <v>220</v>
      </c>
      <c r="G31" s="9">
        <f t="shared" si="16"/>
        <v>133</v>
      </c>
      <c r="H31" s="9">
        <f t="shared" si="16"/>
        <v>237</v>
      </c>
      <c r="I31" s="9">
        <f t="shared" si="16"/>
        <v>530</v>
      </c>
      <c r="J31" s="9">
        <f t="shared" si="16"/>
        <v>127</v>
      </c>
      <c r="K31" s="9">
        <f t="shared" si="16"/>
        <v>163</v>
      </c>
      <c r="L31" s="9">
        <f t="shared" si="16"/>
        <v>59</v>
      </c>
      <c r="M31" s="9">
        <f t="shared" si="16"/>
        <v>297</v>
      </c>
      <c r="N31" s="9">
        <f t="shared" si="16"/>
        <v>62</v>
      </c>
      <c r="O31" s="9">
        <f t="shared" si="16"/>
        <v>171</v>
      </c>
      <c r="P31" s="9">
        <f t="shared" si="16"/>
        <v>85</v>
      </c>
      <c r="Q31" s="9">
        <f t="shared" si="16"/>
        <v>468</v>
      </c>
      <c r="R31" s="9">
        <f t="shared" si="16"/>
        <v>35</v>
      </c>
      <c r="S31" s="9">
        <f t="shared" si="16"/>
        <v>150</v>
      </c>
      <c r="T31" s="9">
        <f t="shared" si="16"/>
        <v>413</v>
      </c>
      <c r="U31" s="9">
        <f t="shared" si="16"/>
        <v>193</v>
      </c>
      <c r="V31" s="9">
        <f t="shared" si="16"/>
        <v>140</v>
      </c>
      <c r="W31" s="9">
        <f t="shared" si="16"/>
        <v>110</v>
      </c>
      <c r="X31" s="9">
        <f t="shared" si="16"/>
        <v>99</v>
      </c>
      <c r="Y31" s="9">
        <f t="shared" si="16"/>
        <v>203</v>
      </c>
      <c r="Z31" s="9">
        <f t="shared" si="16"/>
        <v>167</v>
      </c>
      <c r="AA31" s="9">
        <f t="shared" si="16"/>
        <v>265</v>
      </c>
      <c r="AB31" s="9">
        <f t="shared" si="16"/>
        <v>145</v>
      </c>
      <c r="AC31" s="9">
        <f t="shared" si="16"/>
        <v>13</v>
      </c>
      <c r="AD31" s="9">
        <f t="shared" si="16"/>
        <v>18</v>
      </c>
      <c r="AE31" s="9">
        <f t="shared" si="16"/>
        <v>80</v>
      </c>
      <c r="AF31" s="9">
        <f t="shared" si="16"/>
        <v>266</v>
      </c>
      <c r="AG31" s="9">
        <f t="shared" si="16"/>
        <v>225</v>
      </c>
      <c r="AH31" s="9">
        <f t="shared" si="16"/>
        <v>230</v>
      </c>
      <c r="AI31" s="9">
        <f t="shared" si="16"/>
        <v>132</v>
      </c>
      <c r="AJ31" s="9">
        <f t="shared" si="16"/>
        <v>287</v>
      </c>
      <c r="AK31" s="9">
        <f t="shared" si="16"/>
        <v>344</v>
      </c>
      <c r="AL31" s="9">
        <f t="shared" si="16"/>
        <v>338</v>
      </c>
      <c r="AM31" s="9">
        <f t="shared" si="16"/>
        <v>23</v>
      </c>
      <c r="AN31" s="9">
        <f t="shared" si="16"/>
        <v>301</v>
      </c>
      <c r="AO31" s="9">
        <f t="shared" si="16"/>
        <v>12</v>
      </c>
      <c r="AP31" s="9">
        <f t="shared" si="16"/>
        <v>102</v>
      </c>
      <c r="AQ31" s="9">
        <f t="shared" si="16"/>
        <v>195</v>
      </c>
      <c r="AR31" s="9">
        <f t="shared" si="16"/>
        <v>38</v>
      </c>
      <c r="AS31" s="9">
        <f t="shared" si="16"/>
        <v>281</v>
      </c>
      <c r="AT31" s="9">
        <f t="shared" si="16"/>
        <v>34</v>
      </c>
      <c r="AU31" s="9">
        <f t="shared" si="16"/>
        <v>10</v>
      </c>
      <c r="AV31" s="9">
        <f t="shared" si="16"/>
        <v>219</v>
      </c>
      <c r="AW31" s="9">
        <f t="shared" si="16"/>
        <v>351</v>
      </c>
      <c r="AX31" s="9">
        <f t="shared" si="16"/>
        <v>100</v>
      </c>
      <c r="AY31" s="9">
        <f t="shared" si="16"/>
        <v>34</v>
      </c>
      <c r="AZ31" s="4">
        <f>SUM(C31:AY31)</f>
        <v>8399</v>
      </c>
    </row>
    <row r="32" spans="1:67" ht="32.25" customHeight="1" x14ac:dyDescent="0.25">
      <c r="A32" s="66" t="s">
        <v>54</v>
      </c>
      <c r="B32" s="67"/>
      <c r="C32" s="68">
        <f>COUNT(C2:C3,C6:C30)</f>
        <v>10</v>
      </c>
      <c r="D32" s="68">
        <f t="shared" ref="D32:AY32" si="17">COUNT(D2:D3,D6:D30)</f>
        <v>7</v>
      </c>
      <c r="E32" s="68">
        <f t="shared" si="17"/>
        <v>4</v>
      </c>
      <c r="F32" s="68">
        <f t="shared" si="17"/>
        <v>11</v>
      </c>
      <c r="G32" s="68">
        <f t="shared" si="17"/>
        <v>5</v>
      </c>
      <c r="H32" s="68">
        <f t="shared" si="17"/>
        <v>4</v>
      </c>
      <c r="I32" s="68">
        <f t="shared" si="17"/>
        <v>14</v>
      </c>
      <c r="J32" s="68">
        <f t="shared" si="17"/>
        <v>8</v>
      </c>
      <c r="K32" s="68">
        <f t="shared" si="17"/>
        <v>11</v>
      </c>
      <c r="L32" s="68">
        <f t="shared" si="17"/>
        <v>5</v>
      </c>
      <c r="M32" s="68">
        <f t="shared" si="17"/>
        <v>11</v>
      </c>
      <c r="N32" s="68">
        <f t="shared" si="17"/>
        <v>6</v>
      </c>
      <c r="O32" s="68">
        <f t="shared" si="17"/>
        <v>10</v>
      </c>
      <c r="P32" s="68">
        <f t="shared" si="17"/>
        <v>4</v>
      </c>
      <c r="Q32" s="68">
        <f t="shared" si="17"/>
        <v>5</v>
      </c>
      <c r="R32" s="68">
        <f t="shared" si="17"/>
        <v>3</v>
      </c>
      <c r="S32" s="68">
        <f t="shared" si="17"/>
        <v>6</v>
      </c>
      <c r="T32" s="68">
        <f t="shared" si="17"/>
        <v>13</v>
      </c>
      <c r="U32" s="68">
        <f t="shared" si="17"/>
        <v>8</v>
      </c>
      <c r="V32" s="68">
        <f t="shared" si="17"/>
        <v>7</v>
      </c>
      <c r="W32" s="68">
        <f t="shared" si="17"/>
        <v>9</v>
      </c>
      <c r="X32" s="68">
        <f t="shared" si="17"/>
        <v>8</v>
      </c>
      <c r="Y32" s="68">
        <f t="shared" si="17"/>
        <v>10</v>
      </c>
      <c r="Z32" s="68">
        <f t="shared" si="17"/>
        <v>7</v>
      </c>
      <c r="AA32" s="68">
        <f t="shared" si="17"/>
        <v>8</v>
      </c>
      <c r="AB32" s="68">
        <f t="shared" si="17"/>
        <v>8</v>
      </c>
      <c r="AC32" s="68">
        <f t="shared" si="17"/>
        <v>2</v>
      </c>
      <c r="AD32" s="68">
        <f t="shared" si="17"/>
        <v>2</v>
      </c>
      <c r="AE32" s="68">
        <f t="shared" si="17"/>
        <v>5</v>
      </c>
      <c r="AF32" s="68">
        <f t="shared" si="17"/>
        <v>13</v>
      </c>
      <c r="AG32" s="68">
        <f t="shared" si="17"/>
        <v>10</v>
      </c>
      <c r="AH32" s="68">
        <f t="shared" si="17"/>
        <v>7</v>
      </c>
      <c r="AI32" s="68">
        <f t="shared" si="17"/>
        <v>7</v>
      </c>
      <c r="AJ32" s="68">
        <f t="shared" si="17"/>
        <v>11</v>
      </c>
      <c r="AK32" s="68">
        <f t="shared" si="17"/>
        <v>7</v>
      </c>
      <c r="AL32" s="68">
        <f t="shared" si="17"/>
        <v>9</v>
      </c>
      <c r="AM32" s="68">
        <f t="shared" si="17"/>
        <v>2</v>
      </c>
      <c r="AN32" s="68">
        <f t="shared" si="17"/>
        <v>11</v>
      </c>
      <c r="AO32" s="68">
        <f t="shared" si="17"/>
        <v>2</v>
      </c>
      <c r="AP32" s="68">
        <f t="shared" si="17"/>
        <v>3</v>
      </c>
      <c r="AQ32" s="68">
        <f t="shared" si="17"/>
        <v>11</v>
      </c>
      <c r="AR32" s="68">
        <f t="shared" si="17"/>
        <v>4</v>
      </c>
      <c r="AS32" s="68">
        <f t="shared" si="17"/>
        <v>7</v>
      </c>
      <c r="AT32" s="68">
        <f t="shared" si="17"/>
        <v>3</v>
      </c>
      <c r="AU32" s="68">
        <f t="shared" si="17"/>
        <v>1</v>
      </c>
      <c r="AV32" s="68">
        <f t="shared" si="17"/>
        <v>8</v>
      </c>
      <c r="AW32" s="68">
        <f t="shared" si="17"/>
        <v>12</v>
      </c>
      <c r="AX32" s="68">
        <f t="shared" si="17"/>
        <v>8</v>
      </c>
      <c r="AY32" s="68">
        <f t="shared" si="17"/>
        <v>1</v>
      </c>
    </row>
    <row r="33" spans="3:55" ht="27" customHeight="1" x14ac:dyDescent="0.25"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</row>
    <row r="35" spans="3:55" x14ac:dyDescent="0.25">
      <c r="AY35">
        <v>100</v>
      </c>
      <c r="AZ35">
        <f>SUM(AZ2:AZ31)</f>
        <v>16879</v>
      </c>
      <c r="BB35">
        <f>64+150</f>
        <v>214</v>
      </c>
    </row>
    <row r="37" spans="3:55" x14ac:dyDescent="0.25">
      <c r="AY37" t="s">
        <v>52</v>
      </c>
      <c r="AZ37">
        <f>SUM(AZ14,AZ15,AZ16,AZ17,AZ18,AZ27,AZ28,AZ29)</f>
        <v>2855</v>
      </c>
      <c r="BB37">
        <v>64</v>
      </c>
      <c r="BC37">
        <f>SUM(BA6:BA9)</f>
        <v>50</v>
      </c>
    </row>
    <row r="39" spans="3:55" x14ac:dyDescent="0.25">
      <c r="AB39">
        <v>24</v>
      </c>
      <c r="AZ39">
        <f>SUM(AZ11:AZ14,AZ3)</f>
        <v>501</v>
      </c>
    </row>
    <row r="40" spans="3:55" x14ac:dyDescent="0.25">
      <c r="AB40">
        <v>87</v>
      </c>
      <c r="AZ40">
        <f>AZ39+840</f>
        <v>1341</v>
      </c>
    </row>
    <row r="41" spans="3:55" x14ac:dyDescent="0.25">
      <c r="AB41">
        <f>AB39+AB40</f>
        <v>111</v>
      </c>
      <c r="AZ41">
        <f>AZ40*100/AZ43</f>
        <v>14.388412017167383</v>
      </c>
    </row>
    <row r="42" spans="3:55" x14ac:dyDescent="0.25">
      <c r="AB42">
        <v>64</v>
      </c>
      <c r="AZ42">
        <f>840*100/AZ43</f>
        <v>9.0128755364806867</v>
      </c>
    </row>
    <row r="43" spans="3:55" x14ac:dyDescent="0.25">
      <c r="AB43">
        <f>AB41+AB42</f>
        <v>175</v>
      </c>
      <c r="AZ43">
        <f>8480+840</f>
        <v>9320</v>
      </c>
    </row>
    <row r="44" spans="3:55" x14ac:dyDescent="0.25">
      <c r="AB44">
        <v>20</v>
      </c>
    </row>
    <row r="45" spans="3:55" x14ac:dyDescent="0.25">
      <c r="BA45">
        <f>AZ46*100/AZ43</f>
        <v>33.315450643776821</v>
      </c>
    </row>
    <row r="46" spans="3:55" x14ac:dyDescent="0.25">
      <c r="AZ46">
        <v>3105</v>
      </c>
      <c r="BA46">
        <f>AZ47*100/AZ43</f>
        <v>0.82618025751072965</v>
      </c>
    </row>
    <row r="47" spans="3:55" x14ac:dyDescent="0.25">
      <c r="AZ47">
        <v>77</v>
      </c>
    </row>
    <row r="49" spans="52:53" x14ac:dyDescent="0.25">
      <c r="AZ49">
        <v>150</v>
      </c>
      <c r="BA49">
        <f>(AZ49+AZ50)*100/AZ43</f>
        <v>2.4356223175965663</v>
      </c>
    </row>
    <row r="50" spans="52:53" x14ac:dyDescent="0.25">
      <c r="AZ50">
        <v>77</v>
      </c>
    </row>
    <row r="51" spans="52:53" x14ac:dyDescent="0.25">
      <c r="AZ51">
        <f>AZ49+AZ50</f>
        <v>227</v>
      </c>
    </row>
    <row r="54" spans="52:53" x14ac:dyDescent="0.25">
      <c r="AZ54">
        <f>237*100/AZ43</f>
        <v>2.5429184549356223</v>
      </c>
    </row>
  </sheetData>
  <sheetProtection password="CF7A" sheet="1" formatCells="0" formatColumns="0" formatRows="0" insertColumns="0" insertRows="0" insertHyperlinks="0" deleteColumns="0" deleteRows="0" sort="0" autoFilter="0" pivotTables="0"/>
  <customSheetViews>
    <customSheetView guid="{5B6D910A-F208-4129-8623-9E2E1B9CF526}" scale="55">
      <pane ySplit="1" topLeftCell="A2" activePane="bottomLeft" state="frozen"/>
      <selection pane="bottomLeft" activeCell="L21" sqref="L21"/>
      <pageMargins left="0.7" right="0.7" top="0.75" bottom="0.75" header="0.3" footer="0.3"/>
      <pageSetup paperSize="9" orientation="portrait" r:id="rId1"/>
    </customSheetView>
  </customSheetViews>
  <mergeCells count="9">
    <mergeCell ref="A31:B31"/>
    <mergeCell ref="A32:B32"/>
    <mergeCell ref="BN1:BO1"/>
    <mergeCell ref="BB1:BC1"/>
    <mergeCell ref="BD1:BE1"/>
    <mergeCell ref="BF1:BG1"/>
    <mergeCell ref="BH1:BI1"/>
    <mergeCell ref="BJ1:BK1"/>
    <mergeCell ref="BL1:BM1"/>
  </mergeCell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1"/>
  <sheetViews>
    <sheetView tabSelected="1" zoomScaleNormal="100" workbookViewId="0">
      <selection activeCell="D12" sqref="D12"/>
    </sheetView>
  </sheetViews>
  <sheetFormatPr defaultRowHeight="15" x14ac:dyDescent="0.25"/>
  <cols>
    <col min="1" max="1" width="15.28515625" style="69" customWidth="1"/>
    <col min="2" max="3" width="16.42578125" style="69" customWidth="1"/>
    <col min="4" max="16384" width="9.140625" style="69"/>
  </cols>
  <sheetData>
    <row r="1" spans="1:52" ht="75" customHeight="1" x14ac:dyDescent="0.25">
      <c r="A1" s="71"/>
      <c r="B1" s="72" t="s">
        <v>55</v>
      </c>
      <c r="C1" s="72" t="s">
        <v>54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</row>
    <row r="2" spans="1:52" ht="15.75" x14ac:dyDescent="0.25">
      <c r="A2" s="73">
        <v>63</v>
      </c>
      <c r="B2" s="71">
        <v>126</v>
      </c>
      <c r="C2" s="71">
        <v>10</v>
      </c>
    </row>
    <row r="3" spans="1:52" ht="15.75" x14ac:dyDescent="0.25">
      <c r="A3" s="73">
        <v>68</v>
      </c>
      <c r="B3" s="71">
        <v>137</v>
      </c>
      <c r="C3" s="71">
        <v>7</v>
      </c>
    </row>
    <row r="4" spans="1:52" ht="15.75" x14ac:dyDescent="0.25">
      <c r="A4" s="73">
        <v>69</v>
      </c>
      <c r="B4" s="71">
        <v>31</v>
      </c>
      <c r="C4" s="71">
        <v>4</v>
      </c>
    </row>
    <row r="5" spans="1:52" ht="15.75" x14ac:dyDescent="0.25">
      <c r="A5" s="73">
        <v>71</v>
      </c>
      <c r="B5" s="71">
        <v>220</v>
      </c>
      <c r="C5" s="71">
        <v>11</v>
      </c>
    </row>
    <row r="6" spans="1:52" ht="15.75" x14ac:dyDescent="0.25">
      <c r="A6" s="73">
        <v>72</v>
      </c>
      <c r="B6" s="71">
        <v>133</v>
      </c>
      <c r="C6" s="71">
        <v>5</v>
      </c>
    </row>
    <row r="7" spans="1:52" ht="15.75" x14ac:dyDescent="0.25">
      <c r="A7" s="73">
        <v>78</v>
      </c>
      <c r="B7" s="71">
        <v>237</v>
      </c>
      <c r="C7" s="71">
        <v>4</v>
      </c>
    </row>
    <row r="8" spans="1:52" ht="15.75" x14ac:dyDescent="0.25">
      <c r="A8" s="73">
        <v>79</v>
      </c>
      <c r="B8" s="71">
        <v>530</v>
      </c>
      <c r="C8" s="71">
        <v>14</v>
      </c>
    </row>
    <row r="9" spans="1:52" ht="15.75" x14ac:dyDescent="0.25">
      <c r="A9" s="73">
        <v>81</v>
      </c>
      <c r="B9" s="71">
        <v>127</v>
      </c>
      <c r="C9" s="71">
        <v>8</v>
      </c>
    </row>
    <row r="10" spans="1:52" ht="15.75" x14ac:dyDescent="0.25">
      <c r="A10" s="73">
        <v>88</v>
      </c>
      <c r="B10" s="71">
        <v>163</v>
      </c>
      <c r="C10" s="71">
        <v>11</v>
      </c>
    </row>
    <row r="11" spans="1:52" ht="15.75" x14ac:dyDescent="0.25">
      <c r="A11" s="73">
        <v>89</v>
      </c>
      <c r="B11" s="71">
        <v>59</v>
      </c>
      <c r="C11" s="71">
        <v>5</v>
      </c>
    </row>
    <row r="12" spans="1:52" ht="15.75" x14ac:dyDescent="0.25">
      <c r="A12" s="73">
        <v>95</v>
      </c>
      <c r="B12" s="71">
        <v>297</v>
      </c>
      <c r="C12" s="71">
        <v>11</v>
      </c>
    </row>
    <row r="13" spans="1:52" ht="15.75" x14ac:dyDescent="0.25">
      <c r="A13" s="73">
        <v>96</v>
      </c>
      <c r="B13" s="71">
        <v>62</v>
      </c>
      <c r="C13" s="71">
        <v>6</v>
      </c>
    </row>
    <row r="14" spans="1:52" ht="15.75" x14ac:dyDescent="0.25">
      <c r="A14" s="73">
        <v>98</v>
      </c>
      <c r="B14" s="71">
        <v>171</v>
      </c>
      <c r="C14" s="71">
        <v>10</v>
      </c>
    </row>
    <row r="15" spans="1:52" ht="15.75" x14ac:dyDescent="0.25">
      <c r="A15" s="73">
        <v>111</v>
      </c>
      <c r="B15" s="71">
        <v>85</v>
      </c>
      <c r="C15" s="71">
        <v>4</v>
      </c>
    </row>
    <row r="16" spans="1:52" ht="15.75" x14ac:dyDescent="0.25">
      <c r="A16" s="73">
        <v>119</v>
      </c>
      <c r="B16" s="71">
        <v>468</v>
      </c>
      <c r="C16" s="71">
        <v>5</v>
      </c>
    </row>
    <row r="17" spans="1:3" ht="15.75" x14ac:dyDescent="0.25">
      <c r="A17" s="73">
        <v>121</v>
      </c>
      <c r="B17" s="71">
        <v>35</v>
      </c>
      <c r="C17" s="71">
        <v>3</v>
      </c>
    </row>
    <row r="18" spans="1:3" ht="15.75" x14ac:dyDescent="0.25">
      <c r="A18" s="73">
        <v>126</v>
      </c>
      <c r="B18" s="71">
        <v>150</v>
      </c>
      <c r="C18" s="71">
        <v>6</v>
      </c>
    </row>
    <row r="19" spans="1:3" ht="15.75" x14ac:dyDescent="0.25">
      <c r="A19" s="73">
        <v>128</v>
      </c>
      <c r="B19" s="71">
        <v>413</v>
      </c>
      <c r="C19" s="71">
        <v>13</v>
      </c>
    </row>
    <row r="20" spans="1:3" ht="15.75" x14ac:dyDescent="0.25">
      <c r="A20" s="73">
        <v>136</v>
      </c>
      <c r="B20" s="71">
        <v>193</v>
      </c>
      <c r="C20" s="71">
        <v>8</v>
      </c>
    </row>
    <row r="21" spans="1:3" ht="15.75" x14ac:dyDescent="0.25">
      <c r="A21" s="73">
        <v>137</v>
      </c>
      <c r="B21" s="71">
        <v>140</v>
      </c>
      <c r="C21" s="71">
        <v>7</v>
      </c>
    </row>
    <row r="22" spans="1:3" ht="15.75" x14ac:dyDescent="0.25">
      <c r="A22" s="73">
        <v>138</v>
      </c>
      <c r="B22" s="71">
        <v>110</v>
      </c>
      <c r="C22" s="71">
        <v>9</v>
      </c>
    </row>
    <row r="23" spans="1:3" ht="15.75" x14ac:dyDescent="0.25">
      <c r="A23" s="73">
        <v>139</v>
      </c>
      <c r="B23" s="71">
        <v>99</v>
      </c>
      <c r="C23" s="71">
        <v>8</v>
      </c>
    </row>
    <row r="24" spans="1:3" ht="15.75" x14ac:dyDescent="0.25">
      <c r="A24" s="73">
        <v>144</v>
      </c>
      <c r="B24" s="71">
        <v>203</v>
      </c>
      <c r="C24" s="71">
        <v>10</v>
      </c>
    </row>
    <row r="25" spans="1:3" ht="15.75" x14ac:dyDescent="0.25">
      <c r="A25" s="73">
        <v>145</v>
      </c>
      <c r="B25" s="71">
        <v>167</v>
      </c>
      <c r="C25" s="71">
        <v>7</v>
      </c>
    </row>
    <row r="26" spans="1:3" ht="15.75" x14ac:dyDescent="0.25">
      <c r="A26" s="73">
        <v>146</v>
      </c>
      <c r="B26" s="71">
        <v>265</v>
      </c>
      <c r="C26" s="71">
        <v>8</v>
      </c>
    </row>
    <row r="27" spans="1:3" ht="15.75" x14ac:dyDescent="0.25">
      <c r="A27" s="73">
        <v>148</v>
      </c>
      <c r="B27" s="71">
        <v>145</v>
      </c>
      <c r="C27" s="71">
        <v>8</v>
      </c>
    </row>
    <row r="28" spans="1:3" ht="15.75" x14ac:dyDescent="0.25">
      <c r="A28" s="73">
        <v>149</v>
      </c>
      <c r="B28" s="71">
        <v>13</v>
      </c>
      <c r="C28" s="71">
        <v>2</v>
      </c>
    </row>
    <row r="29" spans="1:3" ht="15.75" x14ac:dyDescent="0.25">
      <c r="A29" s="73">
        <v>150</v>
      </c>
      <c r="B29" s="71">
        <v>18</v>
      </c>
      <c r="C29" s="71">
        <v>2</v>
      </c>
    </row>
    <row r="30" spans="1:3" ht="15.75" x14ac:dyDescent="0.25">
      <c r="A30" s="73">
        <v>156</v>
      </c>
      <c r="B30" s="71">
        <v>80</v>
      </c>
      <c r="C30" s="71">
        <v>5</v>
      </c>
    </row>
    <row r="31" spans="1:3" ht="15.75" x14ac:dyDescent="0.25">
      <c r="A31" s="73">
        <v>158</v>
      </c>
      <c r="B31" s="71">
        <v>266</v>
      </c>
      <c r="C31" s="71">
        <v>13</v>
      </c>
    </row>
    <row r="32" spans="1:3" ht="15.75" x14ac:dyDescent="0.25">
      <c r="A32" s="73">
        <v>159</v>
      </c>
      <c r="B32" s="71">
        <v>225</v>
      </c>
      <c r="C32" s="71">
        <v>10</v>
      </c>
    </row>
    <row r="33" spans="1:3" ht="15.75" x14ac:dyDescent="0.25">
      <c r="A33" s="73">
        <v>162</v>
      </c>
      <c r="B33" s="71">
        <v>230</v>
      </c>
      <c r="C33" s="71">
        <v>7</v>
      </c>
    </row>
    <row r="34" spans="1:3" ht="15.75" x14ac:dyDescent="0.25">
      <c r="A34" s="73">
        <v>172</v>
      </c>
      <c r="B34" s="71">
        <v>132</v>
      </c>
      <c r="C34" s="71">
        <v>7</v>
      </c>
    </row>
    <row r="35" spans="1:3" ht="15.75" x14ac:dyDescent="0.25">
      <c r="A35" s="73">
        <v>175</v>
      </c>
      <c r="B35" s="71">
        <v>287</v>
      </c>
      <c r="C35" s="71">
        <v>11</v>
      </c>
    </row>
    <row r="36" spans="1:3" ht="15.75" x14ac:dyDescent="0.25">
      <c r="A36" s="73">
        <v>176</v>
      </c>
      <c r="B36" s="71">
        <v>344</v>
      </c>
      <c r="C36" s="71">
        <v>7</v>
      </c>
    </row>
    <row r="37" spans="1:3" ht="15.75" x14ac:dyDescent="0.25">
      <c r="A37" s="73">
        <v>179</v>
      </c>
      <c r="B37" s="71">
        <v>338</v>
      </c>
      <c r="C37" s="71">
        <v>9</v>
      </c>
    </row>
    <row r="38" spans="1:3" ht="15.75" x14ac:dyDescent="0.25">
      <c r="A38" s="73">
        <v>184</v>
      </c>
      <c r="B38" s="71">
        <v>23</v>
      </c>
      <c r="C38" s="71">
        <v>2</v>
      </c>
    </row>
    <row r="39" spans="1:3" ht="15.75" x14ac:dyDescent="0.25">
      <c r="A39" s="73">
        <v>186</v>
      </c>
      <c r="B39" s="71">
        <v>301</v>
      </c>
      <c r="C39" s="71">
        <v>11</v>
      </c>
    </row>
    <row r="40" spans="1:3" ht="15.75" x14ac:dyDescent="0.25">
      <c r="A40" s="73">
        <v>192</v>
      </c>
      <c r="B40" s="71">
        <v>12</v>
      </c>
      <c r="C40" s="71">
        <v>2</v>
      </c>
    </row>
    <row r="41" spans="1:3" ht="15.75" x14ac:dyDescent="0.25">
      <c r="A41" s="73">
        <v>470</v>
      </c>
      <c r="B41" s="71">
        <v>102</v>
      </c>
      <c r="C41" s="71">
        <v>3</v>
      </c>
    </row>
    <row r="42" spans="1:3" ht="15.75" x14ac:dyDescent="0.25">
      <c r="A42" s="73">
        <v>473</v>
      </c>
      <c r="B42" s="71">
        <v>195</v>
      </c>
      <c r="C42" s="71">
        <v>11</v>
      </c>
    </row>
    <row r="43" spans="1:3" ht="15.75" x14ac:dyDescent="0.25">
      <c r="A43" s="73">
        <v>514</v>
      </c>
      <c r="B43" s="71">
        <v>38</v>
      </c>
      <c r="C43" s="71">
        <v>4</v>
      </c>
    </row>
    <row r="44" spans="1:3" ht="15.75" x14ac:dyDescent="0.25">
      <c r="A44" s="73">
        <v>535</v>
      </c>
      <c r="B44" s="71">
        <v>281</v>
      </c>
      <c r="C44" s="71">
        <v>7</v>
      </c>
    </row>
    <row r="45" spans="1:3" ht="15.75" x14ac:dyDescent="0.25">
      <c r="A45" s="73">
        <v>561</v>
      </c>
      <c r="B45" s="71">
        <v>34</v>
      </c>
      <c r="C45" s="71">
        <v>3</v>
      </c>
    </row>
    <row r="46" spans="1:3" ht="15.75" x14ac:dyDescent="0.25">
      <c r="A46" s="73">
        <v>619</v>
      </c>
      <c r="B46" s="71">
        <v>10</v>
      </c>
      <c r="C46" s="71">
        <v>1</v>
      </c>
    </row>
    <row r="47" spans="1:3" ht="15.75" x14ac:dyDescent="0.25">
      <c r="A47" s="73">
        <v>633</v>
      </c>
      <c r="B47" s="71">
        <v>219</v>
      </c>
      <c r="C47" s="71">
        <v>8</v>
      </c>
    </row>
    <row r="48" spans="1:3" ht="15.75" x14ac:dyDescent="0.25">
      <c r="A48" s="73">
        <v>653</v>
      </c>
      <c r="B48" s="71">
        <v>351</v>
      </c>
      <c r="C48" s="71">
        <v>12</v>
      </c>
    </row>
    <row r="49" spans="1:3" ht="15.75" x14ac:dyDescent="0.25">
      <c r="A49" s="73">
        <v>692</v>
      </c>
      <c r="B49" s="71">
        <v>100</v>
      </c>
      <c r="C49" s="71">
        <v>8</v>
      </c>
    </row>
    <row r="50" spans="1:3" ht="15.75" x14ac:dyDescent="0.25">
      <c r="A50" s="73">
        <v>28</v>
      </c>
      <c r="B50" s="71">
        <v>34</v>
      </c>
      <c r="C50" s="71">
        <v>1</v>
      </c>
    </row>
    <row r="51" spans="1:3" x14ac:dyDescent="0.25">
      <c r="B51" s="74">
        <f>SUM(B2:B50)</f>
        <v>8399</v>
      </c>
    </row>
  </sheetData>
  <sheetProtection password="CF7A" sheet="1" formatCells="0" formatColumns="0" formatRows="0" insertColumns="0" insertRows="0" insertHyperlinks="0" deleteColumns="0" deleteRows="0" sort="0" autoFilter="0" pivotTables="0"/>
  <sortState ref="A2:C50">
    <sortCondition descending="1" ref="B2:B50"/>
  </sortState>
  <customSheetViews>
    <customSheetView guid="{5B6D910A-F208-4129-8623-9E2E1B9CF526}"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Экран 2016-2017</vt:lpstr>
      <vt:lpstr>Графики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Специалист</dc:creator>
  <cp:lastModifiedBy>Специалист</cp:lastModifiedBy>
  <dcterms:created xsi:type="dcterms:W3CDTF">2014-09-17T13:20:04Z</dcterms:created>
  <dcterms:modified xsi:type="dcterms:W3CDTF">2018-05-21T09:00:55Z</dcterms:modified>
</cp:coreProperties>
</file>